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8AEE" lockStructure="1"/>
  <bookViews>
    <workbookView xWindow="2265" yWindow="-15" windowWidth="9855" windowHeight="7725"/>
  </bookViews>
  <sheets>
    <sheet name="様式１" sheetId="1" r:id="rId1"/>
    <sheet name="学校番号シート" sheetId="7" r:id="rId2"/>
    <sheet name="区分表Ａ・Ｂ" sheetId="2" r:id="rId3"/>
    <sheet name="区分表Ｃ" sheetId="8" r:id="rId4"/>
    <sheet name="資格用ＤＢ" sheetId="3" state="hidden" r:id="rId5"/>
    <sheet name="ランク用ＤＢ（区分Ａ）" sheetId="5" state="hidden" r:id="rId6"/>
    <sheet name="ランク用ＤＢ（区分B）" sheetId="6" state="hidden" r:id="rId7"/>
    <sheet name="規制用データ" sheetId="4" state="hidden" r:id="rId8"/>
    <sheet name="様式７（証明書）" sheetId="9" state="hidden" r:id="rId9"/>
  </sheets>
  <definedNames>
    <definedName name="_xlnm._FilterDatabase" localSheetId="7" hidden="1">規制用データ!$A$7:$J$7</definedName>
    <definedName name="_xlnm._FilterDatabase" localSheetId="2" hidden="1">区分表Ａ・Ｂ!$A$8:$AI$172</definedName>
    <definedName name="_xlnm._FilterDatabase" localSheetId="3" hidden="1">区分表Ｃ!$A$171:$AI$289</definedName>
    <definedName name="_xlnm.Print_Area" localSheetId="2">区分表Ａ・Ｂ!$B$1:$P$172</definedName>
    <definedName name="_xlnm.Print_Area" localSheetId="0">様式１!$A$1:$S$60</definedName>
    <definedName name="_xlnm.Print_Area" localSheetId="8">'様式７（証明書）'!$A$1:$S$47</definedName>
    <definedName name="_xlnm.Print_Titles" localSheetId="2">区分表Ａ・Ｂ!$8:$8</definedName>
  </definedNames>
  <calcPr calcId="145621"/>
</workbook>
</file>

<file path=xl/calcChain.xml><?xml version="1.0" encoding="utf-8"?>
<calcChain xmlns="http://schemas.openxmlformats.org/spreadsheetml/2006/main">
  <c r="D50" i="1" l="1"/>
  <c r="D49" i="1"/>
  <c r="D48" i="1"/>
  <c r="D47" i="1"/>
  <c r="D46" i="1"/>
  <c r="D45" i="1"/>
  <c r="D44" i="1"/>
  <c r="D43" i="1"/>
  <c r="D42" i="1"/>
  <c r="D41" i="1"/>
  <c r="F38" i="3" l="1"/>
  <c r="F33" i="3"/>
  <c r="E38" i="3"/>
  <c r="E33" i="3"/>
  <c r="D38" i="3"/>
  <c r="D33" i="3"/>
  <c r="I87" i="7" l="1"/>
  <c r="D87" i="7"/>
  <c r="K71" i="1" l="1"/>
  <c r="B13" i="9" l="1"/>
  <c r="D150" i="3" l="1"/>
  <c r="D303" i="7" l="1"/>
  <c r="D357" i="7"/>
  <c r="C173" i="2" l="1"/>
  <c r="D167" i="2" l="1"/>
  <c r="D174" i="7" l="1"/>
  <c r="O42" i="9" l="1"/>
  <c r="AJ2" i="9" l="1"/>
  <c r="K7" i="9"/>
  <c r="AG2" i="9"/>
  <c r="AI2" i="9"/>
  <c r="AH2" i="9"/>
  <c r="K8" i="9"/>
  <c r="K10" i="9"/>
  <c r="AE2" i="9"/>
  <c r="X64" i="9" l="1"/>
  <c r="X66" i="9"/>
  <c r="Z63" i="9" l="1"/>
  <c r="Y63" i="9" l="1"/>
  <c r="P38" i="9"/>
  <c r="O38" i="9"/>
  <c r="N38" i="9"/>
  <c r="M38" i="9"/>
  <c r="L38" i="9"/>
  <c r="K38" i="9"/>
  <c r="J38" i="9"/>
  <c r="I38" i="9"/>
  <c r="G38" i="9"/>
  <c r="F38" i="9"/>
  <c r="E38" i="9"/>
  <c r="C38" i="9"/>
  <c r="P37" i="9"/>
  <c r="O37" i="9"/>
  <c r="N37" i="9"/>
  <c r="M37" i="9"/>
  <c r="L37" i="9"/>
  <c r="K37" i="9"/>
  <c r="J37" i="9"/>
  <c r="I37" i="9"/>
  <c r="G37" i="9"/>
  <c r="F37" i="9"/>
  <c r="E37" i="9"/>
  <c r="C37" i="9"/>
  <c r="P36" i="9"/>
  <c r="O36" i="9"/>
  <c r="N36" i="9"/>
  <c r="M36" i="9"/>
  <c r="L36" i="9"/>
  <c r="K36" i="9"/>
  <c r="J36" i="9"/>
  <c r="I36" i="9"/>
  <c r="G36" i="9"/>
  <c r="F36" i="9"/>
  <c r="E36" i="9"/>
  <c r="C36" i="9"/>
  <c r="P35" i="9"/>
  <c r="O35" i="9"/>
  <c r="N35" i="9"/>
  <c r="M35" i="9"/>
  <c r="L35" i="9"/>
  <c r="K35" i="9"/>
  <c r="J35" i="9"/>
  <c r="I35" i="9"/>
  <c r="G35" i="9"/>
  <c r="F35" i="9"/>
  <c r="E35" i="9"/>
  <c r="C35" i="9"/>
  <c r="P34" i="9"/>
  <c r="O34" i="9"/>
  <c r="N34" i="9"/>
  <c r="M34" i="9"/>
  <c r="L34" i="9"/>
  <c r="K34" i="9"/>
  <c r="J34" i="9"/>
  <c r="I34" i="9"/>
  <c r="G34" i="9"/>
  <c r="F34" i="9"/>
  <c r="E34" i="9"/>
  <c r="C34" i="9"/>
  <c r="P33" i="9"/>
  <c r="O33" i="9"/>
  <c r="N33" i="9"/>
  <c r="M33" i="9"/>
  <c r="L33" i="9"/>
  <c r="K33" i="9"/>
  <c r="J33" i="9"/>
  <c r="I33" i="9"/>
  <c r="G33" i="9"/>
  <c r="F33" i="9"/>
  <c r="E33" i="9"/>
  <c r="C33" i="9"/>
  <c r="P32" i="9"/>
  <c r="O32" i="9"/>
  <c r="N32" i="9"/>
  <c r="M32" i="9"/>
  <c r="L32" i="9"/>
  <c r="K32" i="9"/>
  <c r="J32" i="9"/>
  <c r="I32" i="9"/>
  <c r="G32" i="9"/>
  <c r="F32" i="9"/>
  <c r="E32" i="9"/>
  <c r="C32" i="9"/>
  <c r="P31" i="9"/>
  <c r="O31" i="9"/>
  <c r="N31" i="9"/>
  <c r="M31" i="9"/>
  <c r="L31" i="9"/>
  <c r="K31" i="9"/>
  <c r="J31" i="9"/>
  <c r="I31" i="9"/>
  <c r="G31" i="9"/>
  <c r="F31" i="9"/>
  <c r="E31" i="9"/>
  <c r="C31" i="9"/>
  <c r="P30" i="9"/>
  <c r="O30" i="9"/>
  <c r="N30" i="9"/>
  <c r="M30" i="9"/>
  <c r="L30" i="9"/>
  <c r="K30" i="9"/>
  <c r="J30" i="9"/>
  <c r="I30" i="9"/>
  <c r="G30" i="9"/>
  <c r="F30" i="9"/>
  <c r="E30" i="9"/>
  <c r="C30" i="9"/>
  <c r="P29" i="9"/>
  <c r="O29" i="9"/>
  <c r="N29" i="9"/>
  <c r="M29" i="9"/>
  <c r="L29" i="9"/>
  <c r="K29" i="9"/>
  <c r="J29" i="9"/>
  <c r="I29" i="9"/>
  <c r="G29" i="9"/>
  <c r="F29" i="9"/>
  <c r="E29" i="9"/>
  <c r="C29" i="9"/>
  <c r="X63" i="9" l="1"/>
  <c r="P10" i="9"/>
  <c r="K11" i="9"/>
  <c r="K5" i="9"/>
  <c r="P18" i="9" l="1"/>
  <c r="O18" i="9"/>
  <c r="N18" i="9"/>
  <c r="M18" i="9"/>
  <c r="L18" i="9"/>
  <c r="K18" i="9"/>
  <c r="J18" i="9"/>
  <c r="I18" i="9"/>
  <c r="G18" i="9"/>
  <c r="F18" i="9"/>
  <c r="E18" i="9"/>
  <c r="P27" i="9"/>
  <c r="O27" i="9"/>
  <c r="N27" i="9"/>
  <c r="M27" i="9"/>
  <c r="L27" i="9"/>
  <c r="K27" i="9"/>
  <c r="J27" i="9"/>
  <c r="I27" i="9"/>
  <c r="G27" i="9"/>
  <c r="F27" i="9"/>
  <c r="E27" i="9"/>
  <c r="C27" i="9"/>
  <c r="P26" i="9"/>
  <c r="O26" i="9"/>
  <c r="N26" i="9"/>
  <c r="M26" i="9"/>
  <c r="L26" i="9"/>
  <c r="K26" i="9"/>
  <c r="J26" i="9"/>
  <c r="I26" i="9"/>
  <c r="G26" i="9"/>
  <c r="F26" i="9"/>
  <c r="E26" i="9"/>
  <c r="C26" i="9"/>
  <c r="P25" i="9"/>
  <c r="O25" i="9"/>
  <c r="N25" i="9"/>
  <c r="M25" i="9"/>
  <c r="L25" i="9"/>
  <c r="K25" i="9"/>
  <c r="J25" i="9"/>
  <c r="I25" i="9"/>
  <c r="G25" i="9"/>
  <c r="F25" i="9"/>
  <c r="E25" i="9"/>
  <c r="C25" i="9"/>
  <c r="P24" i="9"/>
  <c r="O24" i="9"/>
  <c r="N24" i="9"/>
  <c r="M24" i="9"/>
  <c r="L24" i="9"/>
  <c r="K24" i="9"/>
  <c r="J24" i="9"/>
  <c r="I24" i="9"/>
  <c r="G24" i="9"/>
  <c r="F24" i="9"/>
  <c r="E24" i="9"/>
  <c r="C24" i="9"/>
  <c r="P23" i="9"/>
  <c r="O23" i="9"/>
  <c r="N23" i="9"/>
  <c r="M23" i="9"/>
  <c r="L23" i="9"/>
  <c r="K23" i="9"/>
  <c r="J23" i="9"/>
  <c r="I23" i="9"/>
  <c r="G23" i="9"/>
  <c r="F23" i="9"/>
  <c r="E23" i="9"/>
  <c r="C23" i="9"/>
  <c r="P22" i="9"/>
  <c r="O22" i="9"/>
  <c r="N22" i="9"/>
  <c r="M22" i="9"/>
  <c r="L22" i="9"/>
  <c r="K22" i="9"/>
  <c r="J22" i="9"/>
  <c r="I22" i="9"/>
  <c r="G22" i="9"/>
  <c r="F22" i="9"/>
  <c r="E22" i="9"/>
  <c r="C22" i="9"/>
  <c r="P21" i="9"/>
  <c r="O21" i="9"/>
  <c r="N21" i="9"/>
  <c r="M21" i="9"/>
  <c r="L21" i="9"/>
  <c r="K21" i="9"/>
  <c r="J21" i="9"/>
  <c r="I21" i="9"/>
  <c r="G21" i="9"/>
  <c r="F21" i="9"/>
  <c r="E21" i="9"/>
  <c r="C21" i="9"/>
  <c r="P20" i="9"/>
  <c r="O20" i="9"/>
  <c r="N20" i="9"/>
  <c r="M20" i="9"/>
  <c r="L20" i="9"/>
  <c r="K20" i="9"/>
  <c r="J20" i="9"/>
  <c r="I20" i="9"/>
  <c r="G20" i="9"/>
  <c r="F20" i="9"/>
  <c r="E20" i="9"/>
  <c r="C20" i="9"/>
  <c r="P19" i="9"/>
  <c r="O19" i="9"/>
  <c r="N19" i="9"/>
  <c r="M19" i="9"/>
  <c r="L19" i="9"/>
  <c r="K19" i="9"/>
  <c r="J19" i="9"/>
  <c r="I19" i="9"/>
  <c r="G19" i="9"/>
  <c r="F19" i="9"/>
  <c r="E19" i="9"/>
  <c r="C19" i="9"/>
  <c r="C18" i="9"/>
  <c r="D4" i="8" l="1"/>
  <c r="F274" i="3"/>
  <c r="E274" i="3"/>
  <c r="F273" i="3"/>
  <c r="E273" i="3"/>
  <c r="F272" i="3"/>
  <c r="E272" i="3"/>
  <c r="F271" i="3"/>
  <c r="E271" i="3"/>
  <c r="F270" i="3"/>
  <c r="E270" i="3"/>
  <c r="F269" i="3"/>
  <c r="E269" i="3"/>
  <c r="F268" i="3"/>
  <c r="E268" i="3"/>
  <c r="F267" i="3"/>
  <c r="E267" i="3"/>
  <c r="F266" i="3"/>
  <c r="E266" i="3"/>
  <c r="F265" i="3"/>
  <c r="E265" i="3"/>
  <c r="F264" i="3"/>
  <c r="E264" i="3"/>
  <c r="F263" i="3"/>
  <c r="E263" i="3"/>
  <c r="F262" i="3"/>
  <c r="E262" i="3"/>
  <c r="F261" i="3"/>
  <c r="E261" i="3"/>
  <c r="F260" i="3"/>
  <c r="E260" i="3"/>
  <c r="F259" i="3"/>
  <c r="E259" i="3"/>
  <c r="F258" i="3"/>
  <c r="E258" i="3"/>
  <c r="F257" i="3"/>
  <c r="E257" i="3"/>
  <c r="F256" i="3"/>
  <c r="E256" i="3"/>
  <c r="F255" i="3"/>
  <c r="E255" i="3"/>
  <c r="F254" i="3"/>
  <c r="E254" i="3"/>
  <c r="F253" i="3"/>
  <c r="E253" i="3"/>
  <c r="F252" i="3"/>
  <c r="E252" i="3"/>
  <c r="F251" i="3"/>
  <c r="E251" i="3"/>
  <c r="F250" i="3"/>
  <c r="E250" i="3"/>
  <c r="F249" i="3"/>
  <c r="E249" i="3"/>
  <c r="F248" i="3"/>
  <c r="E248" i="3"/>
  <c r="F247" i="3"/>
  <c r="E247" i="3"/>
  <c r="F246" i="3"/>
  <c r="E246" i="3"/>
  <c r="F245" i="3"/>
  <c r="E245" i="3"/>
  <c r="F244" i="3"/>
  <c r="E244" i="3"/>
  <c r="F243" i="3"/>
  <c r="E243" i="3"/>
  <c r="F242" i="3"/>
  <c r="E242" i="3"/>
  <c r="F241" i="3"/>
  <c r="E241" i="3"/>
  <c r="F240" i="3"/>
  <c r="E240" i="3"/>
  <c r="F239" i="3"/>
  <c r="E239" i="3"/>
  <c r="F238" i="3"/>
  <c r="E238" i="3"/>
  <c r="F237" i="3"/>
  <c r="E237" i="3"/>
  <c r="F236" i="3"/>
  <c r="E236" i="3"/>
  <c r="F235" i="3"/>
  <c r="E235" i="3"/>
  <c r="F234" i="3"/>
  <c r="E234" i="3"/>
  <c r="F233" i="3"/>
  <c r="E233" i="3"/>
  <c r="F232" i="3"/>
  <c r="E232" i="3"/>
  <c r="F231" i="3"/>
  <c r="E231" i="3"/>
  <c r="F230" i="3"/>
  <c r="E230" i="3"/>
  <c r="F229" i="3"/>
  <c r="E229" i="3"/>
  <c r="F228" i="3"/>
  <c r="E228" i="3"/>
  <c r="F227" i="3"/>
  <c r="E227" i="3"/>
  <c r="F226" i="3"/>
  <c r="E226" i="3"/>
  <c r="F225" i="3"/>
  <c r="E225" i="3"/>
  <c r="F224" i="3"/>
  <c r="E224" i="3"/>
  <c r="F223" i="3"/>
  <c r="E223" i="3"/>
  <c r="F222" i="3"/>
  <c r="E222" i="3"/>
  <c r="F221" i="3"/>
  <c r="E221" i="3"/>
  <c r="F220" i="3"/>
  <c r="E220" i="3"/>
  <c r="F219" i="3"/>
  <c r="E219" i="3"/>
  <c r="F218" i="3"/>
  <c r="E218" i="3"/>
  <c r="F217" i="3"/>
  <c r="E217" i="3"/>
  <c r="F216" i="3"/>
  <c r="E216" i="3"/>
  <c r="F215" i="3"/>
  <c r="E215" i="3"/>
  <c r="F214" i="3"/>
  <c r="E214" i="3"/>
  <c r="F213" i="3"/>
  <c r="E213" i="3"/>
  <c r="F212" i="3"/>
  <c r="E212" i="3"/>
  <c r="F211" i="3"/>
  <c r="E211" i="3"/>
  <c r="F210" i="3"/>
  <c r="E210" i="3"/>
  <c r="F209" i="3"/>
  <c r="E209" i="3"/>
  <c r="F208" i="3"/>
  <c r="E208" i="3"/>
  <c r="F207" i="3"/>
  <c r="E207" i="3"/>
  <c r="F206" i="3"/>
  <c r="E206" i="3"/>
  <c r="F205" i="3"/>
  <c r="E205" i="3"/>
  <c r="F204" i="3"/>
  <c r="E204" i="3"/>
  <c r="F203" i="3"/>
  <c r="E203" i="3"/>
  <c r="F202" i="3"/>
  <c r="E202" i="3"/>
  <c r="F201" i="3"/>
  <c r="E201" i="3"/>
  <c r="F200" i="3"/>
  <c r="E200" i="3"/>
  <c r="F199" i="3"/>
  <c r="E199" i="3"/>
  <c r="F198" i="3"/>
  <c r="E198" i="3"/>
  <c r="F197" i="3"/>
  <c r="E197" i="3"/>
  <c r="F196" i="3"/>
  <c r="E196" i="3"/>
  <c r="F195" i="3"/>
  <c r="E195" i="3"/>
  <c r="F194" i="3"/>
  <c r="E194" i="3"/>
  <c r="F193" i="3"/>
  <c r="E193" i="3"/>
  <c r="F192" i="3"/>
  <c r="E192" i="3"/>
  <c r="F191" i="3"/>
  <c r="E191" i="3"/>
  <c r="F190" i="3"/>
  <c r="E190" i="3"/>
  <c r="F189" i="3"/>
  <c r="E189" i="3"/>
  <c r="F188" i="3"/>
  <c r="E188" i="3"/>
  <c r="F187" i="3"/>
  <c r="E187" i="3"/>
  <c r="F186" i="3"/>
  <c r="E186" i="3"/>
  <c r="F185" i="3"/>
  <c r="E185" i="3"/>
  <c r="F184" i="3"/>
  <c r="E184" i="3"/>
  <c r="F183" i="3"/>
  <c r="E183" i="3"/>
  <c r="F182" i="3"/>
  <c r="E182" i="3"/>
  <c r="F181" i="3"/>
  <c r="E181" i="3"/>
  <c r="F180" i="3"/>
  <c r="E180" i="3"/>
  <c r="F179" i="3"/>
  <c r="E179" i="3"/>
  <c r="F178" i="3"/>
  <c r="E178" i="3"/>
  <c r="F177" i="3"/>
  <c r="E177" i="3"/>
  <c r="F176" i="3"/>
  <c r="E176" i="3"/>
  <c r="F175" i="3"/>
  <c r="E175" i="3"/>
  <c r="F174" i="3"/>
  <c r="E174" i="3"/>
  <c r="F173" i="3"/>
  <c r="E173" i="3"/>
  <c r="F172" i="3"/>
  <c r="E172" i="3"/>
  <c r="F171" i="3"/>
  <c r="E171" i="3"/>
  <c r="F170" i="3"/>
  <c r="E170" i="3"/>
  <c r="F169" i="3"/>
  <c r="E169" i="3"/>
  <c r="F168" i="3"/>
  <c r="E168" i="3"/>
  <c r="F167" i="3"/>
  <c r="E167" i="3"/>
  <c r="F166" i="3"/>
  <c r="E166" i="3"/>
  <c r="F165" i="3"/>
  <c r="E165" i="3"/>
  <c r="F164" i="3"/>
  <c r="E164" i="3"/>
  <c r="F163" i="3"/>
  <c r="E163" i="3"/>
  <c r="F162" i="3"/>
  <c r="E162" i="3"/>
  <c r="F161" i="3"/>
  <c r="E161" i="3"/>
  <c r="D274" i="3"/>
  <c r="D273" i="3"/>
  <c r="D272" i="3"/>
  <c r="D271" i="3"/>
  <c r="D270" i="3"/>
  <c r="D269" i="3"/>
  <c r="D268" i="3"/>
  <c r="D267" i="3"/>
  <c r="D266" i="3"/>
  <c r="D265" i="3"/>
  <c r="D264" i="3"/>
  <c r="D263" i="3"/>
  <c r="D262" i="3"/>
  <c r="D261" i="3"/>
  <c r="D260" i="3"/>
  <c r="D259" i="3"/>
  <c r="D258" i="3"/>
  <c r="D257" i="3"/>
  <c r="D256" i="3"/>
  <c r="D255" i="3"/>
  <c r="D254" i="3"/>
  <c r="D253" i="3"/>
  <c r="D252" i="3"/>
  <c r="D251" i="3"/>
  <c r="D250" i="3"/>
  <c r="D249" i="3"/>
  <c r="D248" i="3"/>
  <c r="D247" i="3"/>
  <c r="D246" i="3"/>
  <c r="D245" i="3"/>
  <c r="D244" i="3"/>
  <c r="D243" i="3"/>
  <c r="D242" i="3"/>
  <c r="D241" i="3"/>
  <c r="D240" i="3"/>
  <c r="D239" i="3"/>
  <c r="D238" i="3"/>
  <c r="D237" i="3"/>
  <c r="D236" i="3"/>
  <c r="D235" i="3"/>
  <c r="D234" i="3"/>
  <c r="D233" i="3"/>
  <c r="D232" i="3"/>
  <c r="D231" i="3"/>
  <c r="D230" i="3"/>
  <c r="D229" i="3"/>
  <c r="D228" i="3"/>
  <c r="D227" i="3"/>
  <c r="D226" i="3"/>
  <c r="D225" i="3"/>
  <c r="D223" i="3"/>
  <c r="D222" i="3"/>
  <c r="D221" i="3"/>
  <c r="D220" i="3"/>
  <c r="D219" i="3"/>
  <c r="D218" i="3"/>
  <c r="D217" i="3"/>
  <c r="D216" i="3"/>
  <c r="D215" i="3"/>
  <c r="D214" i="3"/>
  <c r="D212" i="3"/>
  <c r="D211" i="3"/>
  <c r="D210" i="3"/>
  <c r="D209" i="3"/>
  <c r="D208" i="3"/>
  <c r="D207" i="3"/>
  <c r="D206" i="3"/>
  <c r="D205" i="3"/>
  <c r="D204" i="3"/>
  <c r="D203" i="3"/>
  <c r="D202" i="3"/>
  <c r="D201" i="3"/>
  <c r="D200" i="3"/>
  <c r="D199" i="3"/>
  <c r="D198" i="3"/>
  <c r="D197" i="3"/>
  <c r="D196" i="3"/>
  <c r="D195" i="3"/>
  <c r="D194" i="3"/>
  <c r="D193" i="3"/>
  <c r="D192" i="3"/>
  <c r="D191" i="3"/>
  <c r="D190" i="3"/>
  <c r="D189" i="3"/>
  <c r="D188" i="3"/>
  <c r="D187" i="3"/>
  <c r="D186" i="3"/>
  <c r="D185" i="3"/>
  <c r="D184" i="3"/>
  <c r="D183" i="3"/>
  <c r="D182" i="3"/>
  <c r="D181" i="3"/>
  <c r="D180" i="3"/>
  <c r="D179" i="3"/>
  <c r="D178" i="3"/>
  <c r="D177" i="3"/>
  <c r="D176" i="3"/>
  <c r="D175" i="3"/>
  <c r="D174" i="3"/>
  <c r="D173" i="3"/>
  <c r="D172" i="3"/>
  <c r="D171" i="3"/>
  <c r="D170" i="3"/>
  <c r="D169" i="3"/>
  <c r="D168" i="3"/>
  <c r="D167" i="3"/>
  <c r="D166" i="3"/>
  <c r="D165" i="3"/>
  <c r="D164" i="3"/>
  <c r="D163" i="3"/>
  <c r="D162" i="3"/>
  <c r="D161" i="3"/>
  <c r="H50" i="1"/>
  <c r="H38" i="9" s="1"/>
  <c r="D38" i="9"/>
  <c r="H49" i="1"/>
  <c r="H37" i="9" s="1"/>
  <c r="D37" i="9"/>
  <c r="H48" i="1"/>
  <c r="H36" i="9" s="1"/>
  <c r="D36" i="9"/>
  <c r="H47" i="1"/>
  <c r="H35" i="9" s="1"/>
  <c r="D35" i="9"/>
  <c r="H46" i="1"/>
  <c r="H34" i="9" s="1"/>
  <c r="D34" i="9"/>
  <c r="H45" i="1"/>
  <c r="H33" i="9" s="1"/>
  <c r="D33" i="9"/>
  <c r="H44" i="1"/>
  <c r="H32" i="9" s="1"/>
  <c r="D32" i="9"/>
  <c r="H43" i="1"/>
  <c r="H31" i="9" s="1"/>
  <c r="D31" i="9"/>
  <c r="H42" i="1"/>
  <c r="H30" i="9" s="1"/>
  <c r="D30" i="9"/>
  <c r="H41" i="1"/>
  <c r="H29" i="9" s="1"/>
  <c r="D29" i="9"/>
  <c r="I393" i="7" l="1"/>
  <c r="D393" i="7"/>
  <c r="I392" i="7"/>
  <c r="D392" i="7"/>
  <c r="I391" i="7"/>
  <c r="D391" i="7"/>
  <c r="I390" i="7"/>
  <c r="D390" i="7"/>
  <c r="I389" i="7"/>
  <c r="D389" i="7"/>
  <c r="I388" i="7"/>
  <c r="D388" i="7"/>
  <c r="I387" i="7"/>
  <c r="D387" i="7"/>
  <c r="I386" i="7"/>
  <c r="D386" i="7"/>
  <c r="I385" i="7"/>
  <c r="D385" i="7"/>
  <c r="I384" i="7"/>
  <c r="D384" i="7"/>
  <c r="I383" i="7"/>
  <c r="D383" i="7"/>
  <c r="I382" i="7"/>
  <c r="D382" i="7"/>
  <c r="I381" i="7"/>
  <c r="D381" i="7"/>
  <c r="I380" i="7"/>
  <c r="D380" i="7"/>
  <c r="I379" i="7"/>
  <c r="D379" i="7"/>
  <c r="I378" i="7"/>
  <c r="D378" i="7"/>
  <c r="I377" i="7"/>
  <c r="D377" i="7"/>
  <c r="I376" i="7"/>
  <c r="D376" i="7"/>
  <c r="I375" i="7"/>
  <c r="D375" i="7"/>
  <c r="I374" i="7"/>
  <c r="D374" i="7"/>
  <c r="I373" i="7"/>
  <c r="D373" i="7"/>
  <c r="I372" i="7"/>
  <c r="D372" i="7"/>
  <c r="I371" i="7"/>
  <c r="D371" i="7"/>
  <c r="I370" i="7"/>
  <c r="D370" i="7"/>
  <c r="I369" i="7"/>
  <c r="D369" i="7"/>
  <c r="I368" i="7"/>
  <c r="D368" i="7"/>
  <c r="I367" i="7"/>
  <c r="D367" i="7"/>
  <c r="I366" i="7"/>
  <c r="D366" i="7"/>
  <c r="I365" i="7"/>
  <c r="D365" i="7"/>
  <c r="I364" i="7"/>
  <c r="D364" i="7"/>
  <c r="I363" i="7"/>
  <c r="D363" i="7"/>
  <c r="I362" i="7"/>
  <c r="D362" i="7"/>
  <c r="I361" i="7"/>
  <c r="D361" i="7"/>
  <c r="I360" i="7"/>
  <c r="D360" i="7"/>
  <c r="I359" i="7"/>
  <c r="D359" i="7"/>
  <c r="I358" i="7"/>
  <c r="D358" i="7"/>
  <c r="I356" i="7"/>
  <c r="D356" i="7"/>
  <c r="I355" i="7"/>
  <c r="D355" i="7"/>
  <c r="I354" i="7"/>
  <c r="D354" i="7"/>
  <c r="I353" i="7"/>
  <c r="D353" i="7"/>
  <c r="I352" i="7"/>
  <c r="D352" i="7"/>
  <c r="I351" i="7"/>
  <c r="D351" i="7"/>
  <c r="I350" i="7"/>
  <c r="D350" i="7"/>
  <c r="I349" i="7"/>
  <c r="D349" i="7"/>
  <c r="I348" i="7"/>
  <c r="D348" i="7"/>
  <c r="I347" i="7"/>
  <c r="D347" i="7"/>
  <c r="I346" i="7"/>
  <c r="D346" i="7"/>
  <c r="I345" i="7"/>
  <c r="D345" i="7"/>
  <c r="I344" i="7"/>
  <c r="D344" i="7"/>
  <c r="I343" i="7"/>
  <c r="D343" i="7"/>
  <c r="I342" i="7"/>
  <c r="D342" i="7"/>
  <c r="I341" i="7"/>
  <c r="D341" i="7"/>
  <c r="I340" i="7"/>
  <c r="D340" i="7"/>
  <c r="I339" i="7"/>
  <c r="D339" i="7"/>
  <c r="I338" i="7"/>
  <c r="D338" i="7"/>
  <c r="I337" i="7"/>
  <c r="D337" i="7"/>
  <c r="I336" i="7"/>
  <c r="D336" i="7"/>
  <c r="I335" i="7"/>
  <c r="D335" i="7"/>
  <c r="I334" i="7"/>
  <c r="D334" i="7"/>
  <c r="I333" i="7"/>
  <c r="D333" i="7"/>
  <c r="I332" i="7"/>
  <c r="D332" i="7"/>
  <c r="I331" i="7"/>
  <c r="D331" i="7"/>
  <c r="I330" i="7"/>
  <c r="D330" i="7"/>
  <c r="I329" i="7"/>
  <c r="D329" i="7"/>
  <c r="I328" i="7"/>
  <c r="D328" i="7"/>
  <c r="I327" i="7"/>
  <c r="D327" i="7"/>
  <c r="I326" i="7"/>
  <c r="D326" i="7"/>
  <c r="I325" i="7"/>
  <c r="D325" i="7"/>
  <c r="I324" i="7"/>
  <c r="D324" i="7"/>
  <c r="I323" i="7"/>
  <c r="D323" i="7"/>
  <c r="D322" i="7"/>
  <c r="I321" i="7"/>
  <c r="D321" i="7"/>
  <c r="I320" i="7"/>
  <c r="D320" i="7"/>
  <c r="I319" i="7"/>
  <c r="D319" i="7"/>
  <c r="I318" i="7"/>
  <c r="D318" i="7"/>
  <c r="I317" i="7"/>
  <c r="D317" i="7"/>
  <c r="I316" i="7"/>
  <c r="D316" i="7"/>
  <c r="I315" i="7"/>
  <c r="D315" i="7"/>
  <c r="I314" i="7"/>
  <c r="D314" i="7"/>
  <c r="I313" i="7"/>
  <c r="D313" i="7"/>
  <c r="I312" i="7"/>
  <c r="D312" i="7"/>
  <c r="I311" i="7"/>
  <c r="D311" i="7"/>
  <c r="I310" i="7"/>
  <c r="D310" i="7"/>
  <c r="I309" i="7"/>
  <c r="D309" i="7"/>
  <c r="I308" i="7"/>
  <c r="D308" i="7"/>
  <c r="I307" i="7"/>
  <c r="D307" i="7"/>
  <c r="I306" i="7"/>
  <c r="D306" i="7"/>
  <c r="I305" i="7"/>
  <c r="D305" i="7"/>
  <c r="I304" i="7"/>
  <c r="D304" i="7"/>
  <c r="I302" i="7"/>
  <c r="D302" i="7"/>
  <c r="I301" i="7"/>
  <c r="D301" i="7"/>
  <c r="I300" i="7"/>
  <c r="D300" i="7"/>
  <c r="I299" i="7"/>
  <c r="D299" i="7"/>
  <c r="I298" i="7"/>
  <c r="D298" i="7"/>
  <c r="I297" i="7"/>
  <c r="D297" i="7"/>
  <c r="I296" i="7"/>
  <c r="D296" i="7"/>
  <c r="I295" i="7"/>
  <c r="D295" i="7"/>
  <c r="I294" i="7"/>
  <c r="D294" i="7"/>
  <c r="I293" i="7"/>
  <c r="D293" i="7"/>
  <c r="I292" i="7"/>
  <c r="D292" i="7"/>
  <c r="I291" i="7"/>
  <c r="D291" i="7"/>
  <c r="I290" i="7"/>
  <c r="D290" i="7"/>
  <c r="I289" i="7"/>
  <c r="D289" i="7"/>
  <c r="I288" i="7"/>
  <c r="D288" i="7"/>
  <c r="I287" i="7"/>
  <c r="D287" i="7"/>
  <c r="I286" i="7"/>
  <c r="D286" i="7"/>
  <c r="I285" i="7"/>
  <c r="D285" i="7"/>
  <c r="I284" i="7"/>
  <c r="D284" i="7"/>
  <c r="I283" i="7"/>
  <c r="D283" i="7"/>
  <c r="I282" i="7"/>
  <c r="D282" i="7"/>
  <c r="I281" i="7"/>
  <c r="D281" i="7"/>
  <c r="I280" i="7"/>
  <c r="D280" i="7"/>
  <c r="I279" i="7"/>
  <c r="D279" i="7"/>
  <c r="I278" i="7"/>
  <c r="D278" i="7"/>
  <c r="I277" i="7"/>
  <c r="D277" i="7"/>
  <c r="I276" i="7"/>
  <c r="D276" i="7"/>
  <c r="I275" i="7"/>
  <c r="D275" i="7"/>
  <c r="I274" i="7"/>
  <c r="D274" i="7"/>
  <c r="I273" i="7"/>
  <c r="D273" i="7"/>
  <c r="I272" i="7"/>
  <c r="D272" i="7"/>
  <c r="I271" i="7"/>
  <c r="D271" i="7"/>
  <c r="I270" i="7"/>
  <c r="D270" i="7"/>
  <c r="I269" i="7"/>
  <c r="D269" i="7"/>
  <c r="I268" i="7"/>
  <c r="D268" i="7"/>
  <c r="I267" i="7"/>
  <c r="D267" i="7"/>
  <c r="I266" i="7"/>
  <c r="D266" i="7"/>
  <c r="I265" i="7"/>
  <c r="D265" i="7"/>
  <c r="I264" i="7"/>
  <c r="D264" i="7"/>
  <c r="I263" i="7"/>
  <c r="D263" i="7"/>
  <c r="I262" i="7"/>
  <c r="D262" i="7"/>
  <c r="I261" i="7"/>
  <c r="D261" i="7"/>
  <c r="I260" i="7"/>
  <c r="D260" i="7"/>
  <c r="I259" i="7"/>
  <c r="D259" i="7"/>
  <c r="I258" i="7"/>
  <c r="D258" i="7"/>
  <c r="I257" i="7"/>
  <c r="D257" i="7"/>
  <c r="I256" i="7"/>
  <c r="D256" i="7"/>
  <c r="I255" i="7"/>
  <c r="D255" i="7"/>
  <c r="I254" i="7"/>
  <c r="D254" i="7"/>
  <c r="I253" i="7"/>
  <c r="D253" i="7"/>
  <c r="I252" i="7"/>
  <c r="D252" i="7"/>
  <c r="I251" i="7"/>
  <c r="D251" i="7"/>
  <c r="I250" i="7"/>
  <c r="D250" i="7"/>
  <c r="I249" i="7"/>
  <c r="D249" i="7"/>
  <c r="I248" i="7"/>
  <c r="D248" i="7"/>
  <c r="I247" i="7"/>
  <c r="D247" i="7"/>
  <c r="I246" i="7"/>
  <c r="D246" i="7"/>
  <c r="I245" i="7"/>
  <c r="D245" i="7"/>
  <c r="I244" i="7"/>
  <c r="D244" i="7"/>
  <c r="I243" i="7"/>
  <c r="D243" i="7"/>
  <c r="I242" i="7"/>
  <c r="D242" i="7"/>
  <c r="I241" i="7"/>
  <c r="D241" i="7"/>
  <c r="I240" i="7"/>
  <c r="D240" i="7"/>
  <c r="I239" i="7"/>
  <c r="D239" i="7"/>
  <c r="I238" i="7"/>
  <c r="D238" i="7"/>
  <c r="I237" i="7"/>
  <c r="D237" i="7"/>
  <c r="I236" i="7"/>
  <c r="D236" i="7"/>
  <c r="I235" i="7"/>
  <c r="D235" i="7"/>
  <c r="I234" i="7"/>
  <c r="D234" i="7"/>
  <c r="I233" i="7"/>
  <c r="D233" i="7"/>
  <c r="I232" i="7"/>
  <c r="D232" i="7"/>
  <c r="I231" i="7"/>
  <c r="D231" i="7"/>
  <c r="I230" i="7"/>
  <c r="D230" i="7"/>
  <c r="I229" i="7"/>
  <c r="D229" i="7"/>
  <c r="I228" i="7"/>
  <c r="D228" i="7"/>
  <c r="I227" i="7"/>
  <c r="D227" i="7"/>
  <c r="I226" i="7"/>
  <c r="D226" i="7"/>
  <c r="I225" i="7"/>
  <c r="D225" i="7"/>
  <c r="I224" i="7"/>
  <c r="D224" i="7"/>
  <c r="I223" i="7"/>
  <c r="D223" i="7"/>
  <c r="I222" i="7"/>
  <c r="D222" i="7"/>
  <c r="I221" i="7"/>
  <c r="D221" i="7"/>
  <c r="I220" i="7"/>
  <c r="D220" i="7"/>
  <c r="I219" i="7"/>
  <c r="D219" i="7"/>
  <c r="I218" i="7"/>
  <c r="D218" i="7"/>
  <c r="I217" i="7"/>
  <c r="D217" i="7"/>
  <c r="D216" i="7"/>
  <c r="I215" i="7"/>
  <c r="D215" i="7"/>
  <c r="I214" i="7"/>
  <c r="D214" i="7"/>
  <c r="I213" i="7"/>
  <c r="D213" i="7"/>
  <c r="I212" i="7"/>
  <c r="D212" i="7"/>
  <c r="I211" i="7"/>
  <c r="D211" i="7"/>
  <c r="I210" i="7"/>
  <c r="D210" i="7"/>
  <c r="I209" i="7"/>
  <c r="D209" i="7"/>
  <c r="I208" i="7"/>
  <c r="D208" i="7"/>
  <c r="I207" i="7"/>
  <c r="D207" i="7"/>
  <c r="I206" i="7"/>
  <c r="D206" i="7"/>
  <c r="I205" i="7"/>
  <c r="D205" i="7"/>
  <c r="I204" i="7"/>
  <c r="D204" i="7"/>
  <c r="I203" i="7"/>
  <c r="D203" i="7"/>
  <c r="I202" i="7"/>
  <c r="D202" i="7"/>
  <c r="I201" i="7"/>
  <c r="D201" i="7"/>
  <c r="I200" i="7"/>
  <c r="D200" i="7"/>
  <c r="I199" i="7"/>
  <c r="D199" i="7"/>
  <c r="I198" i="7"/>
  <c r="D198" i="7"/>
  <c r="I197" i="7"/>
  <c r="D197" i="7"/>
  <c r="I196" i="7"/>
  <c r="D196" i="7"/>
  <c r="I195" i="7"/>
  <c r="D195" i="7"/>
  <c r="I194" i="7"/>
  <c r="D194" i="7"/>
  <c r="I193" i="7"/>
  <c r="D193" i="7"/>
  <c r="I192" i="7"/>
  <c r="D192" i="7"/>
  <c r="I191" i="7"/>
  <c r="D191" i="7"/>
  <c r="I190" i="7"/>
  <c r="D190" i="7"/>
  <c r="I189" i="7"/>
  <c r="D189" i="7"/>
  <c r="I188" i="7"/>
  <c r="D188" i="7"/>
  <c r="I187" i="7"/>
  <c r="D187" i="7"/>
  <c r="I186" i="7"/>
  <c r="D186" i="7"/>
  <c r="I185" i="7"/>
  <c r="D185" i="7"/>
  <c r="I184" i="7"/>
  <c r="D184" i="7"/>
  <c r="I183" i="7"/>
  <c r="D183" i="7"/>
  <c r="I182" i="7"/>
  <c r="D182" i="7"/>
  <c r="I181" i="7"/>
  <c r="D181" i="7"/>
  <c r="I180" i="7"/>
  <c r="D180" i="7"/>
  <c r="I179" i="7"/>
  <c r="D179" i="7"/>
  <c r="I178" i="7"/>
  <c r="D178" i="7"/>
  <c r="I177" i="7"/>
  <c r="D177" i="7"/>
  <c r="I176" i="7"/>
  <c r="D176" i="7"/>
  <c r="I175" i="7"/>
  <c r="D175" i="7"/>
  <c r="I173" i="7"/>
  <c r="D173" i="7"/>
  <c r="I172" i="7"/>
  <c r="D172" i="7"/>
  <c r="I171" i="7"/>
  <c r="D171" i="7"/>
  <c r="I170" i="7"/>
  <c r="D170" i="7"/>
  <c r="I169" i="7"/>
  <c r="D169" i="7"/>
  <c r="I168" i="7"/>
  <c r="D168" i="7"/>
  <c r="I167" i="7"/>
  <c r="D167" i="7"/>
  <c r="I166" i="7"/>
  <c r="D166" i="7"/>
  <c r="I165" i="7"/>
  <c r="D165" i="7"/>
  <c r="I164" i="7"/>
  <c r="D164" i="7"/>
  <c r="I163" i="7"/>
  <c r="D163" i="7"/>
  <c r="I162" i="7"/>
  <c r="D162" i="7"/>
  <c r="I161" i="7"/>
  <c r="D161" i="7"/>
  <c r="I160" i="7"/>
  <c r="D160" i="7"/>
  <c r="I159" i="7"/>
  <c r="D159" i="7"/>
  <c r="I158" i="7"/>
  <c r="D158" i="7"/>
  <c r="I157" i="7"/>
  <c r="D157" i="7"/>
  <c r="I156" i="7"/>
  <c r="D156" i="7"/>
  <c r="I155" i="7"/>
  <c r="D155" i="7"/>
  <c r="I154" i="7"/>
  <c r="D154" i="7"/>
  <c r="I153" i="7"/>
  <c r="D153" i="7"/>
  <c r="I152" i="7"/>
  <c r="D152" i="7"/>
  <c r="I151" i="7"/>
  <c r="D151" i="7"/>
  <c r="I150" i="7"/>
  <c r="D150" i="7"/>
  <c r="I149" i="7"/>
  <c r="D149" i="7"/>
  <c r="I148" i="7"/>
  <c r="D148" i="7"/>
  <c r="I147" i="7"/>
  <c r="D147" i="7"/>
  <c r="I146" i="7"/>
  <c r="D146" i="7"/>
  <c r="I145" i="7"/>
  <c r="D145" i="7"/>
  <c r="I144" i="7"/>
  <c r="D144" i="7"/>
  <c r="I143" i="7"/>
  <c r="D143" i="7"/>
  <c r="I142" i="7"/>
  <c r="D142" i="7"/>
  <c r="I141" i="7"/>
  <c r="D141" i="7"/>
  <c r="I140" i="7"/>
  <c r="D140" i="7"/>
  <c r="I139" i="7"/>
  <c r="D139" i="7"/>
  <c r="I138" i="7"/>
  <c r="D138" i="7"/>
  <c r="I137" i="7"/>
  <c r="D137" i="7"/>
  <c r="I136" i="7"/>
  <c r="D136" i="7"/>
  <c r="I135" i="7"/>
  <c r="D135" i="7"/>
  <c r="I134" i="7"/>
  <c r="D134" i="7"/>
  <c r="I133" i="7"/>
  <c r="D133" i="7"/>
  <c r="I132" i="7"/>
  <c r="D132" i="7"/>
  <c r="I131" i="7"/>
  <c r="D131" i="7"/>
  <c r="I130" i="7"/>
  <c r="D130" i="7"/>
  <c r="I129" i="7"/>
  <c r="D129" i="7"/>
  <c r="I128" i="7"/>
  <c r="D128" i="7"/>
  <c r="I127" i="7"/>
  <c r="D127" i="7"/>
  <c r="I126" i="7"/>
  <c r="D126" i="7"/>
  <c r="I125" i="7"/>
  <c r="D125" i="7"/>
  <c r="I124" i="7"/>
  <c r="D124" i="7"/>
  <c r="I123" i="7"/>
  <c r="D123" i="7"/>
  <c r="I122" i="7"/>
  <c r="D122" i="7"/>
  <c r="I121" i="7"/>
  <c r="D121" i="7"/>
  <c r="I120" i="7"/>
  <c r="D120" i="7"/>
  <c r="I119" i="7"/>
  <c r="D119" i="7"/>
  <c r="D118" i="7"/>
  <c r="I117" i="7"/>
  <c r="D117" i="7"/>
  <c r="I116" i="7"/>
  <c r="D116" i="7"/>
  <c r="I115" i="7"/>
  <c r="D115" i="7"/>
  <c r="I114" i="7"/>
  <c r="D114" i="7"/>
  <c r="I113" i="7"/>
  <c r="D113" i="7"/>
  <c r="I112" i="7"/>
  <c r="D112" i="7"/>
  <c r="I111" i="7"/>
  <c r="D111" i="7"/>
  <c r="I110" i="7"/>
  <c r="D110" i="7"/>
  <c r="I109" i="7"/>
  <c r="D109" i="7"/>
  <c r="I108" i="7"/>
  <c r="D108" i="7"/>
  <c r="I107" i="7"/>
  <c r="D107" i="7"/>
  <c r="I106" i="7"/>
  <c r="D106" i="7"/>
  <c r="I105" i="7"/>
  <c r="D105" i="7"/>
  <c r="I104" i="7"/>
  <c r="D104" i="7"/>
  <c r="I103" i="7"/>
  <c r="D103" i="7"/>
  <c r="I102" i="7"/>
  <c r="D102" i="7"/>
  <c r="I101" i="7"/>
  <c r="D101" i="7"/>
  <c r="I100" i="7"/>
  <c r="D100" i="7"/>
  <c r="I99" i="7"/>
  <c r="D99" i="7"/>
  <c r="I98" i="7"/>
  <c r="D98" i="7"/>
  <c r="I97" i="7"/>
  <c r="D97" i="7"/>
  <c r="I96" i="7"/>
  <c r="D96" i="7"/>
  <c r="I95" i="7"/>
  <c r="D95" i="7"/>
  <c r="I94" i="7"/>
  <c r="D94" i="7"/>
  <c r="I93" i="7"/>
  <c r="D93" i="7"/>
  <c r="I92" i="7"/>
  <c r="D92" i="7"/>
  <c r="I91" i="7"/>
  <c r="D91" i="7"/>
  <c r="I90" i="7"/>
  <c r="D90" i="7"/>
  <c r="I89" i="7"/>
  <c r="D89" i="7"/>
  <c r="I88" i="7"/>
  <c r="D88" i="7"/>
  <c r="I86" i="7"/>
  <c r="D86" i="7"/>
  <c r="I85" i="7"/>
  <c r="D85" i="7"/>
  <c r="I84" i="7"/>
  <c r="D84" i="7"/>
  <c r="I83" i="7"/>
  <c r="D83" i="7"/>
  <c r="I82" i="7"/>
  <c r="D82" i="7"/>
  <c r="I81" i="7"/>
  <c r="D81" i="7"/>
  <c r="I80" i="7"/>
  <c r="D80" i="7"/>
  <c r="I79" i="7"/>
  <c r="D79" i="7"/>
  <c r="I78" i="7"/>
  <c r="D78" i="7"/>
  <c r="I77" i="7"/>
  <c r="D77" i="7"/>
  <c r="I76" i="7"/>
  <c r="D76" i="7"/>
  <c r="I75" i="7"/>
  <c r="D75" i="7"/>
  <c r="I74" i="7"/>
  <c r="D74" i="7"/>
  <c r="I73" i="7"/>
  <c r="D73" i="7"/>
  <c r="I72" i="7"/>
  <c r="D72" i="7"/>
  <c r="I71" i="7"/>
  <c r="D71" i="7"/>
  <c r="I70" i="7"/>
  <c r="D70" i="7"/>
  <c r="I69" i="7"/>
  <c r="D69" i="7"/>
  <c r="I68" i="7"/>
  <c r="D68" i="7"/>
  <c r="I67" i="7"/>
  <c r="D67" i="7"/>
  <c r="I66" i="7"/>
  <c r="D66" i="7"/>
  <c r="I65" i="7"/>
  <c r="D65" i="7"/>
  <c r="I64" i="7"/>
  <c r="D64" i="7"/>
  <c r="I63" i="7"/>
  <c r="D63" i="7"/>
  <c r="I62" i="7"/>
  <c r="D62" i="7"/>
  <c r="I61" i="7"/>
  <c r="D61" i="7"/>
  <c r="I60" i="7"/>
  <c r="D60" i="7"/>
  <c r="I59" i="7"/>
  <c r="D59" i="7"/>
  <c r="I58" i="7"/>
  <c r="D58" i="7"/>
  <c r="I57" i="7"/>
  <c r="D57" i="7"/>
  <c r="I56" i="7"/>
  <c r="D56" i="7"/>
  <c r="I55" i="7"/>
  <c r="D55" i="7"/>
  <c r="I54" i="7"/>
  <c r="D54" i="7"/>
  <c r="I53" i="7"/>
  <c r="D53" i="7"/>
  <c r="I52" i="7"/>
  <c r="D52" i="7"/>
  <c r="I51" i="7"/>
  <c r="D51" i="7"/>
  <c r="I50" i="7"/>
  <c r="D50" i="7"/>
  <c r="I49" i="7"/>
  <c r="D49" i="7"/>
  <c r="I48" i="7"/>
  <c r="D48" i="7"/>
  <c r="I47" i="7"/>
  <c r="D47" i="7"/>
  <c r="I46" i="7"/>
  <c r="D46" i="7"/>
  <c r="I45" i="7"/>
  <c r="D45" i="7"/>
  <c r="I44" i="7"/>
  <c r="D44" i="7"/>
  <c r="I43" i="7"/>
  <c r="D43" i="7"/>
  <c r="I42" i="7"/>
  <c r="D42" i="7"/>
  <c r="I41" i="7"/>
  <c r="D41" i="7"/>
  <c r="I40" i="7"/>
  <c r="D40" i="7"/>
  <c r="I39" i="7"/>
  <c r="D39" i="7"/>
  <c r="I38" i="7"/>
  <c r="D38" i="7"/>
  <c r="I37" i="7"/>
  <c r="D37" i="7"/>
  <c r="I36" i="7"/>
  <c r="D36" i="7"/>
  <c r="I35" i="7"/>
  <c r="D35" i="7"/>
  <c r="D34" i="7"/>
  <c r="I33" i="7"/>
  <c r="D33" i="7"/>
  <c r="I32" i="7"/>
  <c r="D32" i="7"/>
  <c r="I31" i="7"/>
  <c r="D31" i="7"/>
  <c r="I30" i="7"/>
  <c r="D30" i="7"/>
  <c r="I29" i="7"/>
  <c r="D29" i="7"/>
  <c r="I28" i="7"/>
  <c r="D28" i="7"/>
  <c r="I27" i="7"/>
  <c r="D27" i="7"/>
  <c r="I26" i="7"/>
  <c r="D26" i="7"/>
  <c r="I25" i="7"/>
  <c r="D25" i="7"/>
  <c r="I24" i="7"/>
  <c r="D24" i="7"/>
  <c r="I23" i="7"/>
  <c r="D23" i="7"/>
  <c r="I22" i="7"/>
  <c r="D22" i="7"/>
  <c r="I21" i="7"/>
  <c r="D21" i="7"/>
  <c r="I20" i="7"/>
  <c r="D20" i="7"/>
  <c r="I19" i="7"/>
  <c r="D19" i="7"/>
  <c r="I18" i="7"/>
  <c r="D18" i="7"/>
  <c r="I17" i="7"/>
  <c r="D17" i="7"/>
  <c r="I16" i="7"/>
  <c r="D16" i="7"/>
  <c r="I15" i="7"/>
  <c r="D15" i="7"/>
  <c r="I14" i="7"/>
  <c r="D14" i="7"/>
  <c r="I13" i="7"/>
  <c r="D13" i="7"/>
  <c r="I12" i="7"/>
  <c r="D12" i="7"/>
  <c r="I11" i="7"/>
  <c r="D11" i="7"/>
  <c r="I10" i="7"/>
  <c r="D10" i="7"/>
  <c r="I9" i="7"/>
  <c r="D9" i="7"/>
  <c r="I8" i="7"/>
  <c r="D8" i="7"/>
  <c r="I7" i="7"/>
  <c r="D7" i="7"/>
  <c r="I6" i="7"/>
  <c r="D6" i="7"/>
  <c r="I5" i="7"/>
  <c r="D5" i="7"/>
  <c r="I4" i="7"/>
  <c r="D4" i="7"/>
  <c r="Q50" i="1" l="1"/>
  <c r="Q49" i="1"/>
  <c r="Q48" i="1"/>
  <c r="Q47" i="1"/>
  <c r="Q46" i="1"/>
  <c r="Q45" i="1"/>
  <c r="Q44" i="1"/>
  <c r="Q43" i="1"/>
  <c r="Q42" i="1"/>
  <c r="Q39" i="1"/>
  <c r="Q27" i="9" s="1"/>
  <c r="S27" i="9" s="1"/>
  <c r="Q38" i="1"/>
  <c r="Q26" i="9" s="1"/>
  <c r="S26" i="9" s="1"/>
  <c r="Q37" i="1"/>
  <c r="Q25" i="9" s="1"/>
  <c r="S25" i="9" s="1"/>
  <c r="Q36" i="1"/>
  <c r="Q24" i="9" s="1"/>
  <c r="S24" i="9" s="1"/>
  <c r="Q35" i="1"/>
  <c r="Q23" i="9" s="1"/>
  <c r="S23" i="9" s="1"/>
  <c r="Q34" i="1"/>
  <c r="Q22" i="9" s="1"/>
  <c r="S22" i="9" s="1"/>
  <c r="Q33" i="1"/>
  <c r="Q21" i="9" s="1"/>
  <c r="S21" i="9" s="1"/>
  <c r="Q32" i="1"/>
  <c r="Q20" i="9" s="1"/>
  <c r="S20" i="9" s="1"/>
  <c r="Q31" i="1"/>
  <c r="K11" i="1"/>
  <c r="R43" i="1" l="1"/>
  <c r="R31" i="9" s="1"/>
  <c r="Q31" i="9"/>
  <c r="S31" i="9" s="1"/>
  <c r="R47" i="1"/>
  <c r="R35" i="9" s="1"/>
  <c r="Q35" i="9"/>
  <c r="S35" i="9" s="1"/>
  <c r="R44" i="1"/>
  <c r="R32" i="9" s="1"/>
  <c r="Q32" i="9"/>
  <c r="S32" i="9" s="1"/>
  <c r="R48" i="1"/>
  <c r="R36" i="9" s="1"/>
  <c r="Q36" i="9"/>
  <c r="S36" i="9" s="1"/>
  <c r="R45" i="1"/>
  <c r="R33" i="9" s="1"/>
  <c r="Q33" i="9"/>
  <c r="S33" i="9" s="1"/>
  <c r="R49" i="1"/>
  <c r="R37" i="9" s="1"/>
  <c r="Q37" i="9"/>
  <c r="S37" i="9" s="1"/>
  <c r="R42" i="1"/>
  <c r="R30" i="9" s="1"/>
  <c r="Q30" i="9"/>
  <c r="S30" i="9" s="1"/>
  <c r="R46" i="1"/>
  <c r="R34" i="9" s="1"/>
  <c r="Q34" i="9"/>
  <c r="S34" i="9" s="1"/>
  <c r="R50" i="1"/>
  <c r="R38" i="9" s="1"/>
  <c r="Q38" i="9"/>
  <c r="S38" i="9" s="1"/>
  <c r="Q19" i="9"/>
  <c r="S19" i="9" s="1"/>
  <c r="K6" i="9"/>
  <c r="AD2" i="9"/>
  <c r="Q41" i="1"/>
  <c r="Q29" i="9" s="1"/>
  <c r="S29" i="9" s="1"/>
  <c r="Q30" i="1"/>
  <c r="X67" i="9" s="1"/>
  <c r="B2" i="4"/>
  <c r="Q18" i="9" l="1"/>
  <c r="S18" i="9" s="1"/>
  <c r="AL2" i="9"/>
  <c r="F63" i="1"/>
  <c r="F55" i="1" s="1"/>
  <c r="E63" i="1"/>
  <c r="E55" i="1" s="1"/>
  <c r="N63" i="1"/>
  <c r="N55" i="1" s="1"/>
  <c r="M63" i="1"/>
  <c r="M55" i="1" s="1"/>
  <c r="H63" i="1"/>
  <c r="H55" i="1" s="1"/>
  <c r="O63" i="1"/>
  <c r="O55" i="1" s="1"/>
  <c r="K63" i="1"/>
  <c r="K55" i="1" s="1"/>
  <c r="Q63" i="1"/>
  <c r="Q55" i="1" s="1"/>
  <c r="G63" i="1"/>
  <c r="G55" i="1" s="1"/>
  <c r="P63" i="1"/>
  <c r="P55" i="1" s="1"/>
  <c r="J63" i="1"/>
  <c r="J55" i="1" s="1"/>
  <c r="R63" i="1"/>
  <c r="R55" i="1" s="1"/>
  <c r="I63" i="1"/>
  <c r="I55" i="1" s="1"/>
  <c r="L63" i="1"/>
  <c r="L55" i="1" s="1"/>
  <c r="S30" i="1"/>
  <c r="S50" i="1"/>
  <c r="S47" i="1"/>
  <c r="S44" i="1"/>
  <c r="S39" i="1"/>
  <c r="S38" i="1"/>
  <c r="S37" i="1"/>
  <c r="S36" i="1"/>
  <c r="S35" i="1"/>
  <c r="S34" i="1"/>
  <c r="S33" i="1"/>
  <c r="S32" i="1"/>
  <c r="S31" i="1"/>
  <c r="R30" i="1"/>
  <c r="R18" i="9" s="1"/>
  <c r="S48" i="1" l="1"/>
  <c r="S45" i="1"/>
  <c r="S46" i="1"/>
  <c r="S49" i="1"/>
  <c r="S43" i="1"/>
  <c r="S42" i="1"/>
  <c r="R41" i="1"/>
  <c r="R29" i="9" s="1"/>
  <c r="R39" i="9" s="1"/>
  <c r="AN2" i="9" s="1"/>
  <c r="S41" i="1"/>
  <c r="D31" i="1"/>
  <c r="D19" i="9" s="1"/>
  <c r="N17" i="1" l="1"/>
  <c r="K9" i="9" s="1"/>
  <c r="R39" i="1" l="1"/>
  <c r="R27" i="9" s="1"/>
  <c r="R38" i="1"/>
  <c r="R26" i="9" s="1"/>
  <c r="R37" i="1"/>
  <c r="R25" i="9" s="1"/>
  <c r="R36" i="1"/>
  <c r="R24" i="9" s="1"/>
  <c r="R35" i="1"/>
  <c r="R23" i="9" s="1"/>
  <c r="R34" i="1"/>
  <c r="R22" i="9" s="1"/>
  <c r="R33" i="1"/>
  <c r="R21" i="9" s="1"/>
  <c r="R32" i="1"/>
  <c r="R20" i="9" s="1"/>
  <c r="R31" i="1"/>
  <c r="R19" i="9" s="1"/>
  <c r="R28" i="9" l="1"/>
  <c r="R40" i="1"/>
  <c r="H39" i="1"/>
  <c r="H27" i="9" s="1"/>
  <c r="D39" i="1"/>
  <c r="D27" i="9" s="1"/>
  <c r="H38" i="1"/>
  <c r="H26" i="9" s="1"/>
  <c r="D38" i="1"/>
  <c r="D26" i="9" s="1"/>
  <c r="H37" i="1"/>
  <c r="H25" i="9" s="1"/>
  <c r="D37" i="1"/>
  <c r="D25" i="9" s="1"/>
  <c r="H36" i="1"/>
  <c r="H24" i="9" s="1"/>
  <c r="D36" i="1"/>
  <c r="D24" i="9" s="1"/>
  <c r="H35" i="1"/>
  <c r="H23" i="9" s="1"/>
  <c r="D35" i="1"/>
  <c r="D23" i="9" s="1"/>
  <c r="H34" i="1"/>
  <c r="H22" i="9" s="1"/>
  <c r="D34" i="1"/>
  <c r="D22" i="9" s="1"/>
  <c r="H33" i="1"/>
  <c r="H21" i="9" s="1"/>
  <c r="D33" i="1"/>
  <c r="D21" i="9" s="1"/>
  <c r="H32" i="1"/>
  <c r="H20" i="9" s="1"/>
  <c r="D32" i="1"/>
  <c r="D20" i="9" s="1"/>
  <c r="E140" i="3"/>
  <c r="F140" i="3"/>
  <c r="E141" i="3"/>
  <c r="F141" i="3"/>
  <c r="E142" i="3"/>
  <c r="F142" i="3"/>
  <c r="E143" i="3"/>
  <c r="F143" i="3"/>
  <c r="E145" i="3"/>
  <c r="F145" i="3"/>
  <c r="E146" i="3"/>
  <c r="F146" i="3"/>
  <c r="E147" i="3"/>
  <c r="F147" i="3"/>
  <c r="AM2" i="9" l="1"/>
  <c r="R40" i="9"/>
  <c r="X65" i="9" s="1"/>
  <c r="D2" i="4"/>
  <c r="C2" i="4"/>
  <c r="AO2" i="9" l="1"/>
  <c r="X62" i="9"/>
  <c r="C65" i="1" s="1"/>
  <c r="M1" i="9"/>
  <c r="AF2" i="9" s="1"/>
  <c r="E2" i="4"/>
  <c r="F2" i="4" s="1"/>
  <c r="A2" i="4" s="1"/>
  <c r="F160" i="3"/>
  <c r="E160" i="3"/>
  <c r="D160" i="3"/>
  <c r="F159" i="3"/>
  <c r="E159" i="3"/>
  <c r="D159" i="3"/>
  <c r="F158" i="3"/>
  <c r="E158" i="3"/>
  <c r="D158" i="3"/>
  <c r="F157" i="3"/>
  <c r="E157" i="3"/>
  <c r="D157" i="3"/>
  <c r="F156" i="3"/>
  <c r="E156" i="3"/>
  <c r="D156" i="3"/>
  <c r="F155" i="3"/>
  <c r="E155" i="3"/>
  <c r="D155" i="3"/>
  <c r="F154" i="3"/>
  <c r="E154" i="3"/>
  <c r="D154" i="3"/>
  <c r="F153" i="3"/>
  <c r="E153" i="3"/>
  <c r="D153" i="3"/>
  <c r="F152" i="3"/>
  <c r="E152" i="3"/>
  <c r="D152" i="3"/>
  <c r="F151" i="3"/>
  <c r="E151" i="3"/>
  <c r="D151" i="3"/>
  <c r="F150" i="3"/>
  <c r="E150" i="3"/>
  <c r="F149" i="3"/>
  <c r="E149" i="3"/>
  <c r="D149" i="3"/>
  <c r="F148" i="3"/>
  <c r="E148" i="3"/>
  <c r="D148" i="3"/>
  <c r="F144" i="3"/>
  <c r="E144" i="3"/>
  <c r="F139" i="3"/>
  <c r="E139" i="3"/>
  <c r="D139" i="3"/>
  <c r="F138" i="3"/>
  <c r="E138" i="3"/>
  <c r="D138" i="3"/>
  <c r="F137" i="3"/>
  <c r="E137" i="3"/>
  <c r="D137" i="3"/>
  <c r="F136" i="3"/>
  <c r="E136" i="3"/>
  <c r="D136" i="3"/>
  <c r="F135" i="3"/>
  <c r="E135" i="3"/>
  <c r="D135" i="3"/>
  <c r="F134" i="3"/>
  <c r="E134" i="3"/>
  <c r="D134" i="3"/>
  <c r="F133" i="3"/>
  <c r="E133" i="3"/>
  <c r="D133" i="3"/>
  <c r="F132" i="3"/>
  <c r="E132" i="3"/>
  <c r="D132" i="3"/>
  <c r="F131" i="3"/>
  <c r="E131" i="3"/>
  <c r="D131" i="3"/>
  <c r="F130" i="3"/>
  <c r="E130" i="3"/>
  <c r="D130" i="3"/>
  <c r="F129" i="3"/>
  <c r="E129" i="3"/>
  <c r="D129" i="3"/>
  <c r="F128" i="3"/>
  <c r="E128" i="3"/>
  <c r="D128" i="3"/>
  <c r="F127" i="3"/>
  <c r="E127" i="3"/>
  <c r="D127" i="3"/>
  <c r="F126" i="3"/>
  <c r="E126" i="3"/>
  <c r="D126" i="3"/>
  <c r="F125" i="3"/>
  <c r="E125" i="3"/>
  <c r="D125" i="3"/>
  <c r="F124" i="3"/>
  <c r="E124" i="3"/>
  <c r="D124" i="3"/>
  <c r="F123" i="3"/>
  <c r="E123" i="3"/>
  <c r="D123" i="3"/>
  <c r="F122" i="3"/>
  <c r="E122" i="3"/>
  <c r="D122" i="3"/>
  <c r="F121" i="3"/>
  <c r="E121" i="3"/>
  <c r="D121" i="3"/>
  <c r="F120" i="3"/>
  <c r="E120" i="3"/>
  <c r="D120" i="3"/>
  <c r="F119" i="3"/>
  <c r="E119" i="3"/>
  <c r="D119" i="3"/>
  <c r="F118" i="3"/>
  <c r="E118" i="3"/>
  <c r="D118" i="3"/>
  <c r="F117" i="3"/>
  <c r="E117" i="3"/>
  <c r="D117" i="3"/>
  <c r="F116" i="3"/>
  <c r="E116" i="3"/>
  <c r="D116" i="3"/>
  <c r="F115" i="3"/>
  <c r="E115" i="3"/>
  <c r="D115" i="3"/>
  <c r="F114" i="3"/>
  <c r="E114" i="3"/>
  <c r="D114" i="3"/>
  <c r="F113" i="3"/>
  <c r="E113" i="3"/>
  <c r="D113" i="3"/>
  <c r="F112" i="3"/>
  <c r="E112" i="3"/>
  <c r="D112" i="3"/>
  <c r="F111" i="3"/>
  <c r="E111" i="3"/>
  <c r="D111" i="3"/>
  <c r="F110" i="3"/>
  <c r="E110" i="3"/>
  <c r="D110" i="3"/>
  <c r="F109" i="3"/>
  <c r="E109" i="3"/>
  <c r="F108" i="3"/>
  <c r="E108" i="3"/>
  <c r="D108" i="3"/>
  <c r="F107" i="3"/>
  <c r="E107" i="3"/>
  <c r="D107" i="3"/>
  <c r="F106" i="3"/>
  <c r="E106" i="3"/>
  <c r="D106" i="3"/>
  <c r="F105" i="3"/>
  <c r="E105" i="3"/>
  <c r="D105" i="3"/>
  <c r="F104" i="3"/>
  <c r="E104" i="3"/>
  <c r="D104" i="3"/>
  <c r="F103" i="3"/>
  <c r="E103" i="3"/>
  <c r="D103" i="3"/>
  <c r="F102" i="3"/>
  <c r="E102" i="3"/>
  <c r="F101" i="3"/>
  <c r="E101" i="3"/>
  <c r="D101" i="3"/>
  <c r="F100" i="3"/>
  <c r="E100" i="3"/>
  <c r="D100" i="3"/>
  <c r="F99" i="3"/>
  <c r="E99" i="3"/>
  <c r="D99" i="3"/>
  <c r="F98" i="3"/>
  <c r="E98" i="3"/>
  <c r="D98" i="3"/>
  <c r="F97" i="3"/>
  <c r="E97" i="3"/>
  <c r="D97" i="3"/>
  <c r="F96" i="3"/>
  <c r="E96" i="3"/>
  <c r="D96" i="3"/>
  <c r="F95" i="3"/>
  <c r="E95" i="3"/>
  <c r="D95" i="3"/>
  <c r="F94" i="3"/>
  <c r="E94" i="3"/>
  <c r="D94" i="3"/>
  <c r="F93" i="3"/>
  <c r="E93" i="3"/>
  <c r="D93" i="3"/>
  <c r="F92" i="3"/>
  <c r="E92" i="3"/>
  <c r="D92" i="3"/>
  <c r="F91" i="3"/>
  <c r="E91" i="3"/>
  <c r="D91" i="3"/>
  <c r="F90" i="3"/>
  <c r="E90" i="3"/>
  <c r="D90" i="3"/>
  <c r="F89" i="3"/>
  <c r="E89" i="3"/>
  <c r="D89" i="3"/>
  <c r="F88" i="3"/>
  <c r="E88" i="3"/>
  <c r="D88" i="3"/>
  <c r="F87" i="3"/>
  <c r="E87" i="3"/>
  <c r="D87" i="3"/>
  <c r="F86" i="3"/>
  <c r="E86" i="3"/>
  <c r="D86" i="3"/>
  <c r="F85" i="3"/>
  <c r="E85" i="3"/>
  <c r="D85" i="3"/>
  <c r="F84" i="3"/>
  <c r="E84" i="3"/>
  <c r="D84" i="3"/>
  <c r="F83" i="3"/>
  <c r="E83" i="3"/>
  <c r="D83" i="3"/>
  <c r="F82" i="3"/>
  <c r="E82" i="3"/>
  <c r="D82" i="3"/>
  <c r="F81" i="3"/>
  <c r="E81" i="3"/>
  <c r="D81" i="3"/>
  <c r="F80" i="3"/>
  <c r="E80" i="3"/>
  <c r="D80" i="3"/>
  <c r="F79" i="3"/>
  <c r="E79" i="3"/>
  <c r="D79" i="3"/>
  <c r="F78" i="3"/>
  <c r="E78" i="3"/>
  <c r="D78" i="3"/>
  <c r="F77" i="3"/>
  <c r="E77" i="3"/>
  <c r="D77" i="3"/>
  <c r="F76" i="3"/>
  <c r="E76" i="3"/>
  <c r="D76" i="3"/>
  <c r="F75" i="3"/>
  <c r="E75" i="3"/>
  <c r="D75" i="3"/>
  <c r="F74" i="3"/>
  <c r="E74" i="3"/>
  <c r="D74" i="3"/>
  <c r="F73" i="3"/>
  <c r="E73" i="3"/>
  <c r="D73" i="3"/>
  <c r="F72" i="3"/>
  <c r="E72" i="3"/>
  <c r="D72" i="3"/>
  <c r="F71" i="3"/>
  <c r="E71" i="3"/>
  <c r="D71" i="3"/>
  <c r="F70" i="3"/>
  <c r="E70" i="3"/>
  <c r="D70" i="3"/>
  <c r="F69" i="3"/>
  <c r="E69" i="3"/>
  <c r="D69" i="3"/>
  <c r="F68" i="3"/>
  <c r="E68" i="3"/>
  <c r="D68" i="3"/>
  <c r="F67" i="3"/>
  <c r="E67" i="3"/>
  <c r="D67" i="3"/>
  <c r="F66" i="3"/>
  <c r="E66" i="3"/>
  <c r="D66" i="3"/>
  <c r="F65" i="3"/>
  <c r="E65" i="3"/>
  <c r="D65" i="3"/>
  <c r="F64" i="3"/>
  <c r="E64" i="3"/>
  <c r="D64" i="3"/>
  <c r="F63" i="3"/>
  <c r="E63" i="3"/>
  <c r="D63" i="3"/>
  <c r="F62" i="3"/>
  <c r="E62" i="3"/>
  <c r="D62" i="3"/>
  <c r="F61" i="3"/>
  <c r="E61" i="3"/>
  <c r="D61" i="3"/>
  <c r="F60" i="3"/>
  <c r="E60" i="3"/>
  <c r="F59" i="3"/>
  <c r="E59" i="3"/>
  <c r="F58" i="3"/>
  <c r="E58" i="3"/>
  <c r="D58" i="3"/>
  <c r="F57" i="3"/>
  <c r="E57" i="3"/>
  <c r="D57" i="3"/>
  <c r="F56" i="3"/>
  <c r="E56" i="3"/>
  <c r="D56" i="3"/>
  <c r="F55" i="3"/>
  <c r="E55" i="3"/>
  <c r="D55" i="3"/>
  <c r="F54" i="3"/>
  <c r="E54" i="3"/>
  <c r="D54" i="3"/>
  <c r="F53" i="3"/>
  <c r="E53" i="3"/>
  <c r="D53" i="3"/>
  <c r="F52" i="3"/>
  <c r="E52" i="3"/>
  <c r="D52" i="3"/>
  <c r="F51" i="3"/>
  <c r="E51" i="3"/>
  <c r="D51" i="3"/>
  <c r="F50" i="3"/>
  <c r="E50" i="3"/>
  <c r="D50" i="3"/>
  <c r="F49" i="3"/>
  <c r="E49" i="3"/>
  <c r="D49" i="3"/>
  <c r="F48" i="3"/>
  <c r="E48" i="3"/>
  <c r="D48" i="3"/>
  <c r="F47" i="3"/>
  <c r="E47" i="3"/>
  <c r="D47" i="3"/>
  <c r="F46" i="3"/>
  <c r="E46" i="3"/>
  <c r="D46" i="3"/>
  <c r="F45" i="3"/>
  <c r="E45" i="3"/>
  <c r="D45" i="3"/>
  <c r="F44" i="3"/>
  <c r="E44" i="3"/>
  <c r="D44" i="3"/>
  <c r="F43" i="3"/>
  <c r="E43" i="3"/>
  <c r="D43" i="3"/>
  <c r="F42" i="3"/>
  <c r="E42" i="3"/>
  <c r="D42" i="3"/>
  <c r="F41" i="3"/>
  <c r="E41" i="3"/>
  <c r="D41" i="3"/>
  <c r="F40" i="3"/>
  <c r="E40" i="3"/>
  <c r="D40" i="3"/>
  <c r="F39" i="3"/>
  <c r="E39" i="3"/>
  <c r="D39" i="3"/>
  <c r="F37" i="3"/>
  <c r="E37" i="3"/>
  <c r="D37" i="3"/>
  <c r="F36" i="3"/>
  <c r="E36" i="3"/>
  <c r="D36" i="3"/>
  <c r="F35" i="3"/>
  <c r="E35" i="3"/>
  <c r="D35" i="3"/>
  <c r="F34" i="3"/>
  <c r="E34" i="3"/>
  <c r="D34" i="3"/>
  <c r="F32" i="3"/>
  <c r="E32" i="3"/>
  <c r="D32" i="3"/>
  <c r="F31" i="3"/>
  <c r="E31" i="3"/>
  <c r="D31" i="3"/>
  <c r="F30" i="3"/>
  <c r="E30" i="3"/>
  <c r="D30" i="3"/>
  <c r="F29" i="3"/>
  <c r="E29" i="3"/>
  <c r="D29" i="3"/>
  <c r="F28" i="3"/>
  <c r="E28" i="3"/>
  <c r="D28" i="3"/>
  <c r="F27" i="3"/>
  <c r="E27" i="3"/>
  <c r="D27" i="3"/>
  <c r="F26" i="3"/>
  <c r="E26" i="3"/>
  <c r="D26" i="3"/>
  <c r="F25" i="3"/>
  <c r="E25" i="3"/>
  <c r="D25" i="3"/>
  <c r="F24" i="3"/>
  <c r="E24" i="3"/>
  <c r="D24" i="3"/>
  <c r="F23" i="3"/>
  <c r="E23" i="3"/>
  <c r="D23" i="3"/>
  <c r="F22" i="3"/>
  <c r="E22" i="3"/>
  <c r="F21" i="3"/>
  <c r="E21" i="3"/>
  <c r="D21" i="3"/>
  <c r="F20" i="3"/>
  <c r="E20" i="3"/>
  <c r="D20" i="3"/>
  <c r="F19" i="3"/>
  <c r="E19" i="3"/>
  <c r="D19" i="3"/>
  <c r="F18" i="3"/>
  <c r="E18" i="3"/>
  <c r="D18" i="3"/>
  <c r="F17" i="3"/>
  <c r="E17" i="3"/>
  <c r="D17" i="3"/>
  <c r="F16" i="3"/>
  <c r="E16" i="3"/>
  <c r="D16" i="3"/>
  <c r="F15" i="3"/>
  <c r="E15" i="3"/>
  <c r="D15" i="3"/>
  <c r="F14" i="3"/>
  <c r="E14" i="3"/>
  <c r="D14" i="3"/>
  <c r="F13" i="3"/>
  <c r="E13" i="3"/>
  <c r="D13" i="3"/>
  <c r="F12" i="3"/>
  <c r="E12" i="3"/>
  <c r="D12" i="3"/>
  <c r="F11" i="3"/>
  <c r="E11" i="3"/>
  <c r="D11" i="3"/>
  <c r="F10" i="3"/>
  <c r="E10" i="3"/>
  <c r="D10" i="3"/>
  <c r="F9" i="3"/>
  <c r="E9" i="3"/>
  <c r="D9" i="3"/>
  <c r="F8" i="3"/>
  <c r="E8" i="3"/>
  <c r="D8" i="3"/>
  <c r="F7" i="3"/>
  <c r="E7" i="3"/>
  <c r="D7" i="3"/>
  <c r="F6" i="3"/>
  <c r="E6" i="3"/>
  <c r="D6" i="3"/>
  <c r="F5" i="3"/>
  <c r="E5" i="3"/>
  <c r="D5" i="3"/>
  <c r="F4" i="3"/>
  <c r="E4" i="3"/>
  <c r="D4" i="3"/>
  <c r="F3" i="3"/>
  <c r="H31" i="1" s="1"/>
  <c r="H19" i="9" s="1"/>
  <c r="E3" i="3"/>
  <c r="D3" i="3"/>
  <c r="F2" i="3"/>
  <c r="E2" i="3"/>
  <c r="D2" i="3"/>
  <c r="F14" i="9" l="1"/>
  <c r="AK2" i="9"/>
  <c r="H30" i="1"/>
  <c r="H18" i="9" s="1"/>
  <c r="D30" i="1"/>
  <c r="D18" i="9" s="1"/>
  <c r="R51" i="1"/>
  <c r="R52" i="1" s="1"/>
  <c r="C58" i="1" s="1"/>
</calcChain>
</file>

<file path=xl/sharedStrings.xml><?xml version="1.0" encoding="utf-8"?>
<sst xmlns="http://schemas.openxmlformats.org/spreadsheetml/2006/main" count="6157" uniqueCount="1545">
  <si>
    <t>整理番号　※</t>
  </si>
  <si>
    <t>アグリマイスター顕彰制度申請書</t>
  </si>
  <si>
    <t>生徒はここには記入しない</t>
  </si>
  <si>
    <t>※</t>
  </si>
  <si>
    <t>のセルは、必要事項を入力してください。</t>
  </si>
  <si>
    <t>申請月日</t>
  </si>
  <si>
    <t>のセルは、▼をクリックしてリストから選択してください。</t>
  </si>
  <si>
    <t>のセルは、区分表のコード４桁を半角数字（文字列）で入力してください。</t>
  </si>
  <si>
    <t>全国農業高等学校長協会</t>
  </si>
  <si>
    <t>学校名</t>
  </si>
  <si>
    <t>生徒氏名</t>
  </si>
  <si>
    <t>１</t>
  </si>
  <si>
    <t>２</t>
  </si>
  <si>
    <t>学科・コース名</t>
  </si>
  <si>
    <t>３</t>
  </si>
  <si>
    <t>４</t>
  </si>
  <si>
    <t>男</t>
  </si>
  <si>
    <t>女</t>
  </si>
  <si>
    <t>生年月日</t>
  </si>
  <si>
    <t>　標記の件について、下記の競技会等の成績、職業資格等を得ましたのでアグリマイスター顕彰制度実施要項第５条の規定に基づき合格証書の写しを添えて申請します。</t>
  </si>
  <si>
    <t>習得した職業資格等及び競技会・コンクールの内容</t>
  </si>
  <si>
    <t>NO.</t>
  </si>
  <si>
    <t>区分</t>
  </si>
  <si>
    <t>コード</t>
  </si>
  <si>
    <t>資格・検定、競技会等の名称</t>
  </si>
  <si>
    <t>主催団体等</t>
  </si>
  <si>
    <t>取得年月日</t>
  </si>
  <si>
    <t>級・合格・賞</t>
  </si>
  <si>
    <t>ランク</t>
  </si>
  <si>
    <t>得点</t>
  </si>
  <si>
    <t>Ｓ</t>
  </si>
  <si>
    <t>Ａ</t>
  </si>
  <si>
    <t>Ｂ</t>
  </si>
  <si>
    <t>Ｃ</t>
  </si>
  <si>
    <t>Ｄ</t>
  </si>
  <si>
    <t>Ｅ</t>
  </si>
  <si>
    <t>Ｆ</t>
  </si>
  <si>
    <t>中級</t>
  </si>
  <si>
    <t>初級</t>
  </si>
  <si>
    <t>区　分　Ａ　合　計　得　点　　　　　　　　　</t>
  </si>
  <si>
    <t>区　分　Ｂ　合　計　得　点　　　　　　　　　　</t>
  </si>
  <si>
    <t>合　計　得　点　　　　　　　　　　</t>
  </si>
  <si>
    <t>番号</t>
  </si>
  <si>
    <t>資格・検定試験等の名称</t>
  </si>
  <si>
    <t>主 催 団 体 等</t>
  </si>
  <si>
    <t>特級</t>
  </si>
  <si>
    <t>上級</t>
  </si>
  <si>
    <t>A</t>
  </si>
  <si>
    <t>FFJ検定</t>
  </si>
  <si>
    <t>日本学校農業クラブ連盟</t>
  </si>
  <si>
    <t>10点</t>
  </si>
  <si>
    <t>5点</t>
  </si>
  <si>
    <t>S（30点）</t>
  </si>
  <si>
    <t>A（20点）</t>
  </si>
  <si>
    <t>B（12点）</t>
  </si>
  <si>
    <t>C（７点）</t>
  </si>
  <si>
    <t>D（４点）</t>
  </si>
  <si>
    <t>E（２点）</t>
  </si>
  <si>
    <t>F（１点）</t>
  </si>
  <si>
    <t>農業プロジェクト発表会</t>
  </si>
  <si>
    <t>全国最優秀</t>
  </si>
  <si>
    <t>全国優秀</t>
  </si>
  <si>
    <t>ブロック最優秀</t>
  </si>
  <si>
    <t>県最優秀</t>
  </si>
  <si>
    <t>校内最優秀</t>
  </si>
  <si>
    <t>校内優秀</t>
  </si>
  <si>
    <t>校内参加</t>
  </si>
  <si>
    <t>農業意見発表会</t>
  </si>
  <si>
    <t>平板測量競技会</t>
  </si>
  <si>
    <t>日本学校農業クラブ連盟/県学校農業クラブ連盟</t>
  </si>
  <si>
    <t>家畜審査競技会</t>
  </si>
  <si>
    <t>農業鑑定競技会（全国大会）</t>
  </si>
  <si>
    <t>最優秀賞</t>
  </si>
  <si>
    <t>優秀賞</t>
  </si>
  <si>
    <t>農業情報処理競技会</t>
  </si>
  <si>
    <t>優秀賞・地区最優秀</t>
  </si>
  <si>
    <t>地区優秀・県最優秀</t>
  </si>
  <si>
    <t>県優秀</t>
  </si>
  <si>
    <t>学校代表</t>
  </si>
  <si>
    <t>食の検定　食農級</t>
  </si>
  <si>
    <t>一般社団法人　食の検定協会</t>
  </si>
  <si>
    <t>１級</t>
  </si>
  <si>
    <t>２級</t>
  </si>
  <si>
    <t>３級</t>
  </si>
  <si>
    <t>「食の6次産業化プロデューサー（愛称：食Pro.）」</t>
  </si>
  <si>
    <t>レベル１</t>
  </si>
  <si>
    <t>日本農業技術検定</t>
  </si>
  <si>
    <t>日本農業技術検定協会</t>
  </si>
  <si>
    <t>バイオ技術者認定試験</t>
  </si>
  <si>
    <t>土壌医検定試験</t>
  </si>
  <si>
    <t>室内園芸装飾技能検定</t>
  </si>
  <si>
    <t>フラワーデザイン検定</t>
  </si>
  <si>
    <t>３級以上</t>
  </si>
  <si>
    <t>フラワー装飾技能士（フラワー装飾作業）</t>
  </si>
  <si>
    <t>ｶﾗｰｺｰﾃﾞｨﾈｰﾀｰ検定</t>
  </si>
  <si>
    <t>都道府県商工会議所</t>
  </si>
  <si>
    <t>２級以上</t>
  </si>
  <si>
    <t>色彩検定</t>
  </si>
  <si>
    <t>３ 級</t>
  </si>
  <si>
    <t>合格</t>
  </si>
  <si>
    <t>日本愛玩動物協会</t>
  </si>
  <si>
    <t>準二級愛玩動物飼養管理士</t>
  </si>
  <si>
    <t>家畜商</t>
  </si>
  <si>
    <t>動物愛護推進員</t>
  </si>
  <si>
    <t>動物愛護社会化検定（犬の飼い主検定）</t>
  </si>
  <si>
    <t>専門級</t>
  </si>
  <si>
    <t>基礎級</t>
  </si>
  <si>
    <t>家畜人工授精師</t>
  </si>
  <si>
    <t>家畜保健衛生所</t>
  </si>
  <si>
    <t>販売士検定試験</t>
  </si>
  <si>
    <t>日本商工会議所</t>
  </si>
  <si>
    <t>食生活アドバイザー</t>
  </si>
  <si>
    <t>食品衛生責任者</t>
  </si>
  <si>
    <t>測量士・測量士補</t>
  </si>
  <si>
    <t xml:space="preserve">国土交通省国土地理院 </t>
  </si>
  <si>
    <t>測量士</t>
  </si>
  <si>
    <t>測量士補</t>
  </si>
  <si>
    <t>造園技能検定</t>
  </si>
  <si>
    <t>レタリング技能検定試験</t>
  </si>
  <si>
    <t>実務技能検定協会</t>
  </si>
  <si>
    <t>４級</t>
  </si>
  <si>
    <t>トレース技能検定試験</t>
  </si>
  <si>
    <t>グリーンセーバー検定</t>
  </si>
  <si>
    <t>樹木・環境ネットワーク協会</t>
  </si>
  <si>
    <t>アドバンス</t>
  </si>
  <si>
    <t>ベーシック</t>
  </si>
  <si>
    <t>玉掛け特別教育講習(１ﾄﾝ未満)</t>
  </si>
  <si>
    <t>労働安全衛生法に基づく特別教育を実施する団体</t>
  </si>
  <si>
    <t>修了</t>
  </si>
  <si>
    <t>移動式ｸﾚｰﾝ特別教育講習(1ｔ未満)</t>
  </si>
  <si>
    <t>固定式ｸﾚｰﾝ特別教育講習（５ｔ未満)</t>
  </si>
  <si>
    <t>移動式クレーン運転実技教育(つり上げ荷重5t以上、免許)</t>
  </si>
  <si>
    <t>労働安全衛生法に基づく実技教習を実施する団体</t>
  </si>
  <si>
    <t>小型移動式ｸﾚｰﾝ運転技能講習(つり上げ荷重1t以上5t未満)</t>
  </si>
  <si>
    <t>労働安全衛生法に基づく技能講習を実施する団体</t>
  </si>
  <si>
    <t>小型フォークリフト特別教育講習（１ｔ未満）</t>
  </si>
  <si>
    <t>フォークリフト運転技能講習（１t以上)</t>
  </si>
  <si>
    <t>締固用機械(ローラー)特別教育</t>
  </si>
  <si>
    <t>高所作業車運転技能講習(10ｍ以上)</t>
  </si>
  <si>
    <t>小型高所作業車特別教育(10ｍ未満）</t>
  </si>
  <si>
    <t>刈払機取扱作業安全衛生教育</t>
  </si>
  <si>
    <t>労働安全衛生法に基づく安全衛生教育を実施する団体</t>
  </si>
  <si>
    <t>小型車両系建設機械特別教育講習（３トン未満）</t>
  </si>
  <si>
    <t>車両系建設機械技能講習（３トン以上）</t>
  </si>
  <si>
    <t>振動工具取扱作業安全衛生教育</t>
  </si>
  <si>
    <t>チェーンソー安全衛生教育</t>
  </si>
  <si>
    <t>機械加工技能士</t>
  </si>
  <si>
    <t>機械保全技能士</t>
  </si>
  <si>
    <t>機械検査技能士</t>
  </si>
  <si>
    <t>家庭科食物調理技術検定</t>
  </si>
  <si>
    <t>全国高等学校家庭科教育振興会</t>
  </si>
  <si>
    <t>１ 級</t>
  </si>
  <si>
    <t>２ 級</t>
  </si>
  <si>
    <t>４ 級</t>
  </si>
  <si>
    <t>家庭科被服製作技術検定（洋服）</t>
  </si>
  <si>
    <t>家庭科被服製作技術検定（被服製作）</t>
  </si>
  <si>
    <t>家庭科保育技術検定</t>
  </si>
  <si>
    <t>毒物劇物取扱者</t>
  </si>
  <si>
    <t>都道府県知事</t>
  </si>
  <si>
    <t>一般合格</t>
  </si>
  <si>
    <t>農業・特定合格</t>
  </si>
  <si>
    <t>危険物取扱者</t>
  </si>
  <si>
    <t>甲種</t>
  </si>
  <si>
    <t>乙種</t>
  </si>
  <si>
    <t>丙種</t>
  </si>
  <si>
    <t>特定化学物質等作業主任者技能講習</t>
  </si>
  <si>
    <t>有機溶剤作業主任者技能講習</t>
  </si>
  <si>
    <t>普通第一種圧力容器取扱作業主任技術講習</t>
  </si>
  <si>
    <t>潜水士</t>
  </si>
  <si>
    <t>安全衛生技術試験協会（厚生労働省）</t>
  </si>
  <si>
    <t>B</t>
  </si>
  <si>
    <t>全国高校生フラワーアレンジメントコンテスト</t>
  </si>
  <si>
    <t>全国造園デザインコンクール</t>
  </si>
  <si>
    <t>入 選</t>
  </si>
  <si>
    <t>佳 作</t>
  </si>
  <si>
    <t>フラワーアレンジメント競技会</t>
  </si>
  <si>
    <t>日本学生科学賞</t>
  </si>
  <si>
    <t>読売新聞社</t>
  </si>
  <si>
    <t>内閣総理大臣賞</t>
  </si>
  <si>
    <t>入賞</t>
  </si>
  <si>
    <t>入選</t>
  </si>
  <si>
    <t>日本ホルスタイン登録協会乳牛体型審査</t>
  </si>
  <si>
    <t xml:space="preserve">日本ホルスタイン登録協会 </t>
  </si>
  <si>
    <t>エクセレント</t>
  </si>
  <si>
    <t>８９点～８５点</t>
  </si>
  <si>
    <t>８４点～８０点</t>
  </si>
  <si>
    <t>乳牛共進会(県大会)</t>
  </si>
  <si>
    <t>JAなど</t>
  </si>
  <si>
    <t>ｸﾞﾗﾝﾄﾞﾁｬﾝﾋﾟｵﾝ</t>
  </si>
  <si>
    <t>リザーブグランドチャンピオン</t>
  </si>
  <si>
    <t>各部1位</t>
  </si>
  <si>
    <t>各部2位</t>
  </si>
  <si>
    <t>和牛共進会（県大会）</t>
  </si>
  <si>
    <t>全国和牛登録協会</t>
  </si>
  <si>
    <t>毎日農業記録賞</t>
  </si>
  <si>
    <t>毎日新聞社</t>
  </si>
  <si>
    <t>奨励賞</t>
  </si>
  <si>
    <t>優良賞</t>
  </si>
  <si>
    <t>バイオ甲子園</t>
  </si>
  <si>
    <t>バイオテクノロジー研究推進会</t>
  </si>
  <si>
    <t>最優秀</t>
  </si>
  <si>
    <t>優秀</t>
  </si>
  <si>
    <t>農業高校生意見文全国コンクール</t>
  </si>
  <si>
    <t>全国農業高校お米甲子園</t>
  </si>
  <si>
    <t>金賞</t>
  </si>
  <si>
    <t>上位２０校</t>
  </si>
  <si>
    <t>森の聞き書き甲子園</t>
  </si>
  <si>
    <t>代表作品（数点）</t>
  </si>
  <si>
    <t>ご当地！絶品うまいもん甲子園</t>
  </si>
  <si>
    <t>農林水産省／一般社団法人全国食の甲子園協会</t>
  </si>
  <si>
    <t>優勝</t>
  </si>
  <si>
    <t>全国高校生みんなＤＥ笑顔プロジェクト</t>
  </si>
  <si>
    <t>全国農協中央会・文部科学省・農林水産省</t>
  </si>
  <si>
    <t>米粉の名人料理グランプリ</t>
  </si>
  <si>
    <t>NPO法人国内産米粉促進ネットワーク</t>
  </si>
  <si>
    <t>全国高校生ソバ打ち選手権</t>
  </si>
  <si>
    <t>社団法人日本麺類業団体連合会</t>
  </si>
  <si>
    <t>高校生ビジネスプラングランプリ</t>
  </si>
  <si>
    <t>日本政策金融公庫</t>
  </si>
  <si>
    <t>ホルスタインブラックアンドホワイトショー</t>
  </si>
  <si>
    <t>全国ホルスタイン改良協議会</t>
  </si>
  <si>
    <t>グランドチャンピオン</t>
  </si>
  <si>
    <t>各部チャンピオン</t>
  </si>
  <si>
    <t>特別賞</t>
  </si>
  <si>
    <t>ＮＦＤ全国高校生フラワーデザインコンテスト</t>
  </si>
  <si>
    <t>公益社団法人日本フラワーデザイナー協会</t>
  </si>
  <si>
    <t>技能五輪全国大会</t>
  </si>
  <si>
    <t>中央職業能力開発協会</t>
  </si>
  <si>
    <t>１位</t>
  </si>
  <si>
    <t>2･3位</t>
  </si>
  <si>
    <t>敢闘賞</t>
  </si>
  <si>
    <t>学生優秀賞</t>
  </si>
  <si>
    <t>数学検定</t>
  </si>
  <si>
    <t>準１級</t>
  </si>
  <si>
    <t>準２級</t>
  </si>
  <si>
    <t>弁論大会</t>
  </si>
  <si>
    <t>高文連</t>
  </si>
  <si>
    <t>高校生文化大賞</t>
  </si>
  <si>
    <t>産経新聞社</t>
  </si>
  <si>
    <t>税の作文コンクール</t>
  </si>
  <si>
    <t>国税庁</t>
  </si>
  <si>
    <t>国税庁長官賞</t>
  </si>
  <si>
    <t>国税局長賞</t>
  </si>
  <si>
    <t>税務署長賞</t>
  </si>
  <si>
    <t>全国高等学校英語スピーチコンテスト</t>
  </si>
  <si>
    <t>入 賞</t>
  </si>
  <si>
    <t>ホームプロジェクト・学校家庭クラブ研究発表</t>
  </si>
  <si>
    <t>県
最優秀賞</t>
  </si>
  <si>
    <t>県入賞</t>
  </si>
  <si>
    <t>全国高校生料理コンクール</t>
  </si>
  <si>
    <t>全国高等学校家庭クラブ連盟</t>
  </si>
  <si>
    <t>全国高校生クリエイティブコンテスト</t>
  </si>
  <si>
    <t>文部科学大臣賞</t>
  </si>
  <si>
    <t>佳作</t>
  </si>
  <si>
    <t>全国高等学校情報処理競技大会</t>
  </si>
  <si>
    <t>団体入賞
個人入賞</t>
  </si>
  <si>
    <t>ICTプロフェシエンシー検定（P検）</t>
  </si>
  <si>
    <t>日本語ワープロ検定試験</t>
  </si>
  <si>
    <t>日本情報処理検定協会</t>
  </si>
  <si>
    <t>プレゼンテーション作成検定試験</t>
  </si>
  <si>
    <t>文書デザイン検定試験</t>
  </si>
  <si>
    <t>ホームページ作成検定試験</t>
  </si>
  <si>
    <t>情報処理技能検定試験（全種目）</t>
  </si>
  <si>
    <t>１級以上</t>
  </si>
  <si>
    <t>日商ＰＣ検定試験（全種目）</t>
  </si>
  <si>
    <t>ﾍﾞｰｼｯｸ</t>
  </si>
  <si>
    <t>パソコンスピード検定試験</t>
  </si>
  <si>
    <t>文書デザイン検定</t>
  </si>
  <si>
    <t>日本語文書処理技能検定</t>
  </si>
  <si>
    <t>日本商工会議所　　</t>
  </si>
  <si>
    <t>情報処理技能検定試験（表計算）</t>
  </si>
  <si>
    <t>情報処理検定（データベース）</t>
  </si>
  <si>
    <t>情報処理技能検定試験</t>
  </si>
  <si>
    <t>簿記検定試験</t>
  </si>
  <si>
    <t>簿記能力検定試験</t>
  </si>
  <si>
    <t>全国経理教育協会</t>
  </si>
  <si>
    <t>2級</t>
  </si>
  <si>
    <t>ガス溶接特別教育講習</t>
  </si>
  <si>
    <t>アーク溶接特別教育講習</t>
  </si>
  <si>
    <t>ボイラー技士</t>
  </si>
  <si>
    <t>（社）日本ボイラ協会、（財）安全衛生技術試験協会</t>
  </si>
  <si>
    <t>１級学科</t>
  </si>
  <si>
    <t>小型ボイラー取扱特別講習</t>
  </si>
  <si>
    <t>グラインダ特別教育</t>
  </si>
  <si>
    <t>厚生労働省許可・労働基準局主管労働技能講習協会・労働安全衛生管理協会</t>
  </si>
  <si>
    <t>リビングスタイリスト試験</t>
  </si>
  <si>
    <t>日本ライフスタイル協会</t>
  </si>
  <si>
    <t>1級</t>
  </si>
  <si>
    <t>訪問介護員養成研修</t>
  </si>
  <si>
    <t>県福祉部長寿社会政策課</t>
  </si>
  <si>
    <t>福祉住環境ｺｰﾃﾞｨﾈｰﾀｰ検定</t>
  </si>
  <si>
    <t>手話技能検定</t>
  </si>
  <si>
    <t>手話技能検定協会</t>
  </si>
  <si>
    <t>５級</t>
  </si>
  <si>
    <t>６級</t>
  </si>
  <si>
    <t>レース編物技能検定</t>
  </si>
  <si>
    <t>日本編物検定協会（文部科学省）</t>
  </si>
  <si>
    <t>繊維製品品質管理士試験（ＴＥＳ・テス）</t>
  </si>
  <si>
    <t>織物設計検定</t>
  </si>
  <si>
    <t>日本繊維工業教育研究会</t>
  </si>
  <si>
    <t>染色検定</t>
  </si>
  <si>
    <t>ベネッセ</t>
  </si>
  <si>
    <t>日本漢字能力検定試験</t>
  </si>
  <si>
    <t>日本漢字能力検定協会</t>
  </si>
  <si>
    <t>１級・準一級</t>
  </si>
  <si>
    <t>リスニング英語検定</t>
  </si>
  <si>
    <t>全国工業高等学校長協会</t>
  </si>
  <si>
    <t>実用英語技能検定試験</t>
  </si>
  <si>
    <t>日本英語検定協会</t>
  </si>
  <si>
    <t>英語検定試験</t>
  </si>
  <si>
    <t>ビジネス英語検定</t>
  </si>
  <si>
    <t>計算技術検定試験</t>
  </si>
  <si>
    <t>情報技術検定</t>
  </si>
  <si>
    <t>特別表彰</t>
  </si>
  <si>
    <t>パソコン利用技術検定</t>
  </si>
  <si>
    <t>ＣＧエンジニア検定部門(ＣＧ部門・画像処理部門）</t>
  </si>
  <si>
    <t>エキスパート</t>
  </si>
  <si>
    <t>各検定職種（機械加工・とび・情報配線施行など）</t>
  </si>
  <si>
    <t>県職業能力開発協会、高度情報通信推進協議会等の指定試験機関</t>
  </si>
  <si>
    <t>ワープロ実務検定試験</t>
  </si>
  <si>
    <t>ビジネス文書実務検定試験</t>
  </si>
  <si>
    <t>ビジネス文書検定</t>
  </si>
  <si>
    <t>パソコン入力スピード認定試験（日本語部門）</t>
  </si>
  <si>
    <t>５段・４段</t>
  </si>
  <si>
    <t>３段・２段</t>
  </si>
  <si>
    <t>初段</t>
  </si>
  <si>
    <t>パソコン入力スピード認定試験（英語部門）</t>
  </si>
  <si>
    <t>ビジネス文書実務検定試験（速度・日本語問題）</t>
  </si>
  <si>
    <t>ビジネス文書実務検定試験（速度・英語問題）</t>
  </si>
  <si>
    <t>情報処理検定（プログラミング部門）</t>
  </si>
  <si>
    <t>ビジネス文書実務検定（ビジネス文書部門）</t>
  </si>
  <si>
    <t>ビジネス文書実務検定（速度部門・日本語問題）</t>
  </si>
  <si>
    <t>ビジネス文書実務検定（速度部門・英語問題）</t>
  </si>
  <si>
    <t>簿記実務検定試験</t>
  </si>
  <si>
    <t>商業経済検定試験</t>
  </si>
  <si>
    <t>簿記実務検定（会計）</t>
  </si>
  <si>
    <t>簿記実務検定（原価計算）</t>
  </si>
  <si>
    <t>会計実務検定（財務会計論）</t>
  </si>
  <si>
    <t>会計実務検定（財務諸表分析）</t>
  </si>
  <si>
    <t>秘書検定</t>
  </si>
  <si>
    <t>準１級以上</t>
  </si>
  <si>
    <t>ビジネス実務マナー検定</t>
  </si>
  <si>
    <t>サービス接遇検定</t>
  </si>
  <si>
    <t>珠算・電卓実務検定試験</t>
  </si>
  <si>
    <t>総合１級</t>
  </si>
  <si>
    <t>１級科目
総合２級</t>
  </si>
  <si>
    <t>２級科目
総合３級</t>
  </si>
  <si>
    <t>珠算検定</t>
  </si>
  <si>
    <t>全国商工会連合会</t>
  </si>
  <si>
    <t>C</t>
  </si>
  <si>
    <t>和牛共進会全国大会</t>
  </si>
  <si>
    <t>和牛共進会地区大会</t>
  </si>
  <si>
    <t>ＪＡグループ和牛育成管理共進会和牛審査競技会</t>
  </si>
  <si>
    <t>ＪＡ7</t>
  </si>
  <si>
    <t>全国農業高校　お米甲子園</t>
  </si>
  <si>
    <t>世界らん展　日本大賞</t>
  </si>
  <si>
    <t>世界らん展日本大賞実行委員会（読売新聞、NHK)</t>
  </si>
  <si>
    <t>準優良賞以上</t>
  </si>
  <si>
    <t>特別奨励賞以上</t>
  </si>
  <si>
    <t>フードアクションニッポンアワード</t>
  </si>
  <si>
    <t>フードアクションニッポンアワード実行委員会</t>
  </si>
  <si>
    <t>全国学芸サイエンスコンクール</t>
  </si>
  <si>
    <t>旺文社</t>
  </si>
  <si>
    <t>「私のしごと」作文コンクール</t>
  </si>
  <si>
    <t>特定非営利活動法人仕事の架け橋</t>
  </si>
  <si>
    <t>感動作文コンクール</t>
  </si>
  <si>
    <t>公益財団法人上廣倫理財団</t>
  </si>
  <si>
    <t>若武者育成塾</t>
  </si>
  <si>
    <t>アサヒビール</t>
  </si>
  <si>
    <t>努力賞</t>
  </si>
  <si>
    <t>全国英語教育研究団体連合会</t>
  </si>
  <si>
    <t>高校生ものづくりコンテスト</t>
  </si>
  <si>
    <t>１位大臣賞</t>
  </si>
  <si>
    <t>２・３位</t>
  </si>
  <si>
    <t>ブロック優勝</t>
  </si>
  <si>
    <t>地区優勝</t>
  </si>
  <si>
    <t>地区入賞</t>
  </si>
  <si>
    <t>生徒商業研究発表大会</t>
  </si>
  <si>
    <t>全国商業高等学校協会/県商業教育研究会</t>
  </si>
  <si>
    <t>福井県高等学校英作文コンテスト</t>
  </si>
  <si>
    <t>福井県高教研・福井県高文連英語部会、福井県英語研究会</t>
  </si>
  <si>
    <t>福井県高等学校英語弁論大会</t>
  </si>
  <si>
    <t>福井県高文連英語部会、福井県英語研究会</t>
  </si>
  <si>
    <t>地域チャレンジコンテスト</t>
  </si>
  <si>
    <t>住信ＳＢＩネット銀行株式会社</t>
  </si>
  <si>
    <t>全国高校生ﾊﾟﾝコンテスト</t>
  </si>
  <si>
    <t>伊豆の国ﾊﾟﾝ祖のﾊﾟﾝ祭実行委員会</t>
  </si>
  <si>
    <t>福井スウィーツグランプリ</t>
  </si>
  <si>
    <t>福井スウィーツグランプリ実行委員会</t>
  </si>
  <si>
    <t>森林の流域管理システム推進発表会</t>
  </si>
  <si>
    <t>九州森林管理局</t>
  </si>
  <si>
    <t>九州森林管理局長賞</t>
  </si>
  <si>
    <t>福井県ボランティア作文コンクール</t>
  </si>
  <si>
    <t>（社）福井県社会福祉協議会</t>
  </si>
  <si>
    <t>愛知県高等学校農業教育研究会</t>
  </si>
  <si>
    <t>福井の美味しい食材料理コンクール</t>
  </si>
  <si>
    <t>ＪＡ福井県経済連</t>
  </si>
  <si>
    <t>高校生ビジネスアイディア発表会</t>
  </si>
  <si>
    <t>豊川信用金庫</t>
  </si>
  <si>
    <t>地元農産物を活用した加工品・料理コンテスト</t>
  </si>
  <si>
    <t>田原農業改良普及課</t>
  </si>
  <si>
    <t>高校生技術アイディア賞</t>
  </si>
  <si>
    <t>豊橋市産業部商工業振興課</t>
  </si>
  <si>
    <t>造園デザインコンクール</t>
  </si>
  <si>
    <t>一般社団法人愛知県造園建設業協会</t>
  </si>
  <si>
    <t>ハイスクール起業家コンテスト</t>
  </si>
  <si>
    <t>西尾信用金庫</t>
  </si>
  <si>
    <t>支倉常長どんぶりコンテスト</t>
  </si>
  <si>
    <t>大里町教育委員会</t>
  </si>
  <si>
    <t>高校生お弁当コンテスト</t>
  </si>
  <si>
    <t>県食産業振興課</t>
  </si>
  <si>
    <t>みやぎ仕事作文コンクール</t>
  </si>
  <si>
    <t>宮城県</t>
  </si>
  <si>
    <t>牛乳・乳製品利用料理コンクール</t>
  </si>
  <si>
    <t>宮城県牛乳普及協会</t>
  </si>
  <si>
    <t>あなたが選ぶおいしいお米日本一コンテスト</t>
  </si>
  <si>
    <t>山形県庄内町</t>
  </si>
  <si>
    <t>全国高等学校理科・科学クラブ研究論文</t>
  </si>
  <si>
    <t>神奈川大学</t>
  </si>
  <si>
    <t>全国高校生環境論文</t>
  </si>
  <si>
    <t>鳥取環境大学</t>
  </si>
  <si>
    <t>環境大賞</t>
  </si>
  <si>
    <t>全国高校生地球環境論文集</t>
  </si>
  <si>
    <t>中央大学</t>
  </si>
  <si>
    <t>ＡＩサイエンス大賞</t>
  </si>
  <si>
    <t>愛知工業大学</t>
  </si>
  <si>
    <t>中部大学フェア高校生理科分野の自由研究発表会</t>
  </si>
  <si>
    <t>中部大学</t>
  </si>
  <si>
    <t>溶接コンクール地区大会</t>
  </si>
  <si>
    <t>東部地区溶接協会連絡会</t>
  </si>
  <si>
    <t>ブロック入賞</t>
  </si>
  <si>
    <t>県大会入賞</t>
  </si>
  <si>
    <t>全国高校生食育王選手権</t>
  </si>
  <si>
    <t>福井県</t>
  </si>
  <si>
    <t>観光甲子園</t>
  </si>
  <si>
    <t>神戸夙川学院大</t>
  </si>
  <si>
    <t>グランプリ</t>
  </si>
  <si>
    <t>準グランプリ</t>
  </si>
  <si>
    <t>優秀作品</t>
  </si>
  <si>
    <t>全国高校生パティシエコンクール</t>
  </si>
  <si>
    <t>酪農学園大学主催</t>
  </si>
  <si>
    <t>ＮＤＫフレッシュコンテスト</t>
  </si>
  <si>
    <t>日本デザイン文化協会愛知支部</t>
  </si>
  <si>
    <t>大賞</t>
  </si>
  <si>
    <t>全国高校生パンコンテスト</t>
  </si>
  <si>
    <t>伊豆の国市観光協会</t>
  </si>
  <si>
    <t>測量技術検定</t>
  </si>
  <si>
    <t>県学校農業クラブ連盟</t>
  </si>
  <si>
    <t>農業機械技術検定</t>
  </si>
  <si>
    <t>農業簿記実務検定</t>
  </si>
  <si>
    <t>農業技術検定</t>
  </si>
  <si>
    <t>鹿児島県学校農業クラブ連盟</t>
  </si>
  <si>
    <t>情報活用試験（Ｊ検）</t>
  </si>
  <si>
    <t>職業教育・キャリア教育財団/検定試験センター</t>
  </si>
  <si>
    <t>ECO検定</t>
  </si>
  <si>
    <t>東京商工会議所</t>
  </si>
  <si>
    <t>環境管理士</t>
  </si>
  <si>
    <t>日本環境管理協会</t>
  </si>
  <si>
    <t>園芸検定</t>
  </si>
  <si>
    <t>園芸装飾技能検定</t>
  </si>
  <si>
    <t>県職業能力開発協会</t>
  </si>
  <si>
    <t>フラワー装飾技能検定</t>
  </si>
  <si>
    <t>菓子検定</t>
  </si>
  <si>
    <t>大阪あべの辻調理師専門学校</t>
  </si>
  <si>
    <t>パンシェルジュ検定試験</t>
  </si>
  <si>
    <t>パンシェルジュ検定運営委員会</t>
  </si>
  <si>
    <t>土木施工技術者</t>
  </si>
  <si>
    <t>全国建設研修センター</t>
  </si>
  <si>
    <t>木造建築士</t>
  </si>
  <si>
    <t>建築技術普及センター（県知事）</t>
  </si>
  <si>
    <t>木造</t>
  </si>
  <si>
    <t>国土交通省</t>
  </si>
  <si>
    <t>小型車両系建設機械運転</t>
  </si>
  <si>
    <t>各建設機械会社</t>
  </si>
  <si>
    <t>大型特殊自動車免許</t>
  </si>
  <si>
    <t>県公安委員会</t>
  </si>
  <si>
    <t>溶接ＪＩＳ検定試験</t>
  </si>
  <si>
    <t>日本溶接協会</t>
  </si>
  <si>
    <t>第三種冷凍機械責任者（筆記）</t>
  </si>
  <si>
    <t>高圧ガス保安協会（県知事）</t>
  </si>
  <si>
    <t>エックス線作業主任者</t>
  </si>
  <si>
    <t>安全衛生技術試験協会（労働基準局）</t>
  </si>
  <si>
    <t>介護職員初任者研修</t>
  </si>
  <si>
    <t>県福祉部高齢介護課</t>
  </si>
  <si>
    <t>修 了</t>
  </si>
  <si>
    <t>料理検定</t>
  </si>
  <si>
    <t>色彩能力検定</t>
  </si>
  <si>
    <t>全国服飾教育者連合会</t>
  </si>
  <si>
    <t>編物技能検定</t>
  </si>
  <si>
    <t>全日本編物教育協会</t>
  </si>
  <si>
    <t>消費者力検定</t>
  </si>
  <si>
    <t>日本消費者力協会</t>
  </si>
  <si>
    <t>基礎コース１級</t>
  </si>
  <si>
    <t>基礎コース２級</t>
  </si>
  <si>
    <t>基礎コース３級</t>
  </si>
  <si>
    <t>基礎コース４級</t>
  </si>
  <si>
    <t>アロマテラピー検定</t>
  </si>
  <si>
    <t>(社)日本アロマ環境協会</t>
  </si>
  <si>
    <t>消防設備士</t>
  </si>
  <si>
    <t>県知事</t>
  </si>
  <si>
    <t>赤十字救急法講習</t>
  </si>
  <si>
    <t>日本赤十字社</t>
  </si>
  <si>
    <t>養成講習</t>
  </si>
  <si>
    <t>基礎講習</t>
  </si>
  <si>
    <t>普通救命講習</t>
  </si>
  <si>
    <t>消防本部</t>
  </si>
  <si>
    <t>商標</t>
  </si>
  <si>
    <t>特許庁</t>
  </si>
  <si>
    <t>登録</t>
  </si>
  <si>
    <t>特許</t>
  </si>
  <si>
    <t>実用新案</t>
  </si>
  <si>
    <t>意匠</t>
  </si>
  <si>
    <t>GTEC for Student</t>
  </si>
  <si>
    <t>740以上</t>
  </si>
  <si>
    <t>520以上</t>
  </si>
  <si>
    <t>360以上</t>
  </si>
  <si>
    <t>280以上</t>
  </si>
  <si>
    <t>硬筆書写検定試験</t>
  </si>
  <si>
    <t>日本書写技能検定協会</t>
  </si>
  <si>
    <t>毛筆書写検定</t>
  </si>
  <si>
    <t>ＣＡＤ利用技術者試験</t>
  </si>
  <si>
    <t>(社)ｺﾝﾋﾟｭｰﾀｿﾌﾄｳｴｱ協会</t>
  </si>
  <si>
    <t>基本情報技術者試験</t>
  </si>
  <si>
    <t>情報処理推進機構</t>
  </si>
  <si>
    <t>応用情報技術者試験</t>
  </si>
  <si>
    <t>ﾃﾞｰﾀﾍﾞｰｽｽﾍﾟｼｬﾘｽﾄ試験</t>
  </si>
  <si>
    <t>ＩＴパスポート試験</t>
  </si>
  <si>
    <t>パソコン技師</t>
  </si>
  <si>
    <t>埼玉県職業能力開発協会</t>
  </si>
  <si>
    <t>ワ－プロ技師</t>
  </si>
  <si>
    <t>文書処理能力検定試験</t>
  </si>
  <si>
    <t>システムアドミニストレータ</t>
  </si>
  <si>
    <t>日本情報処理開発協会（経済産業省）</t>
  </si>
  <si>
    <t>情報処理推進機構（経済産業省）</t>
  </si>
  <si>
    <t>コンピュータサービス利用検定　ワープロ</t>
  </si>
  <si>
    <t>職業能力開発協会／厚生労働省</t>
  </si>
  <si>
    <t>コンピュータサービス利用検定　表計算</t>
  </si>
  <si>
    <t>石綿作業主任者技能講習</t>
  </si>
  <si>
    <t>品質管理検定（QC検定）</t>
  </si>
  <si>
    <t>日本規格協会</t>
  </si>
  <si>
    <t>電気主任技術者</t>
  </si>
  <si>
    <t>経済産業省</t>
  </si>
  <si>
    <t>３種</t>
  </si>
  <si>
    <t>電気通信主任技術者（伝送交換および線路）</t>
  </si>
  <si>
    <t>総務省</t>
  </si>
  <si>
    <t>電気工事士</t>
  </si>
  <si>
    <t>１種</t>
  </si>
  <si>
    <t>２種</t>
  </si>
  <si>
    <t>エンジン技術検定</t>
  </si>
  <si>
    <t>全国水産高等学校長協会</t>
  </si>
  <si>
    <t>陸上特殊無線技士</t>
  </si>
  <si>
    <t>関東電気通信管理局</t>
  </si>
  <si>
    <t>国内電信</t>
  </si>
  <si>
    <t>海上特殊無線技士</t>
  </si>
  <si>
    <t>レーダー</t>
  </si>
  <si>
    <t>海技士（航海）（筆記）</t>
  </si>
  <si>
    <t>潜水技術検定</t>
  </si>
  <si>
    <t>海技士（航海）（筆記）科目「法規」</t>
  </si>
  <si>
    <t>内燃機関海技士（機関）（筆記）科目「執務一般」</t>
  </si>
  <si>
    <t>小型船舶操縦士</t>
  </si>
  <si>
    <t>日本船舶職員養成協会（国土交通省）</t>
  </si>
  <si>
    <t>海上無線通信士</t>
  </si>
  <si>
    <t>日本無線協会(総務省）</t>
  </si>
  <si>
    <t>ニュース時事能力検定</t>
  </si>
  <si>
    <t>日本ニュース時事能力検定協会</t>
  </si>
  <si>
    <t>消費税法能力検定試験</t>
  </si>
  <si>
    <t>社会常識能力検定試験</t>
  </si>
  <si>
    <t>計算実務能力検定試験</t>
  </si>
  <si>
    <t>珠算能力検定試験</t>
  </si>
  <si>
    <t>電卓計算能力検定試験</t>
  </si>
  <si>
    <t>段 位</t>
  </si>
  <si>
    <t>電卓技能検定</t>
  </si>
  <si>
    <t>日本電卓技能協会</t>
  </si>
  <si>
    <t>ビジネスマナー検定</t>
  </si>
  <si>
    <t>全国検定教育振興会</t>
  </si>
  <si>
    <t>測量技術競技会（県大会）</t>
  </si>
  <si>
    <t>2級土木施工管理技士（学科のみ）</t>
  </si>
  <si>
    <t>緑・花文化の知識認定試験</t>
  </si>
  <si>
    <t>（財）公園緑地管理財団</t>
  </si>
  <si>
    <t>語彙・読解力検定</t>
    <phoneticPr fontId="14"/>
  </si>
  <si>
    <t>一般社団法人食の検定協会</t>
    <phoneticPr fontId="14"/>
  </si>
  <si>
    <t>一般社団法人食農共創プロデューサーズ</t>
    <phoneticPr fontId="14"/>
  </si>
  <si>
    <t>NPO法人日本ﾊﾞｲｵ技術教育学会</t>
    <phoneticPr fontId="14"/>
  </si>
  <si>
    <t>一般財団法人日本土壌協会</t>
    <phoneticPr fontId="14"/>
  </si>
  <si>
    <t>中央工学校生涯学習センター</t>
    <phoneticPr fontId="14"/>
  </si>
  <si>
    <t>県学校農業クラブ連盟</t>
    <phoneticPr fontId="14"/>
  </si>
  <si>
    <t>県高等学校家庭クラブ連盟/全国高等学校家庭クラブ連盟</t>
    <phoneticPr fontId="14"/>
  </si>
  <si>
    <t>総合１級</t>
    <phoneticPr fontId="14"/>
  </si>
  <si>
    <t>(ＮＡＭＥ)</t>
    <phoneticPr fontId="14"/>
  </si>
  <si>
    <t>年</t>
    <phoneticPr fontId="14"/>
  </si>
  <si>
    <t>性別</t>
    <rPh sb="0" eb="2">
      <t>セイベツ</t>
    </rPh>
    <phoneticPr fontId="14"/>
  </si>
  <si>
    <t>生年</t>
    <rPh sb="0" eb="2">
      <t>セイネン</t>
    </rPh>
    <phoneticPr fontId="14"/>
  </si>
  <si>
    <t>取得年月日の規制</t>
    <rPh sb="0" eb="2">
      <t>シュトク</t>
    </rPh>
    <rPh sb="2" eb="5">
      <t>ネンガッピ</t>
    </rPh>
    <rPh sb="6" eb="8">
      <t>キセイ</t>
    </rPh>
    <phoneticPr fontId="14"/>
  </si>
  <si>
    <t>大臣賞</t>
    <rPh sb="0" eb="2">
      <t>ダイジン</t>
    </rPh>
    <rPh sb="2" eb="3">
      <t>ショウ</t>
    </rPh>
    <phoneticPr fontId="14"/>
  </si>
  <si>
    <t>生月</t>
    <rPh sb="0" eb="1">
      <t>セイ</t>
    </rPh>
    <rPh sb="1" eb="2">
      <t>ツキ</t>
    </rPh>
    <phoneticPr fontId="14"/>
  </si>
  <si>
    <t>生日</t>
    <rPh sb="0" eb="1">
      <t>セイ</t>
    </rPh>
    <rPh sb="1" eb="2">
      <t>ヒ</t>
    </rPh>
    <phoneticPr fontId="14"/>
  </si>
  <si>
    <t>制限年</t>
    <rPh sb="0" eb="2">
      <t>セイゲン</t>
    </rPh>
    <rPh sb="2" eb="3">
      <t>ネン</t>
    </rPh>
    <phoneticPr fontId="14"/>
  </si>
  <si>
    <t>制限年月日</t>
    <rPh sb="0" eb="2">
      <t>セイゲン</t>
    </rPh>
    <rPh sb="2" eb="5">
      <t>ネンガッピ</t>
    </rPh>
    <phoneticPr fontId="14"/>
  </si>
  <si>
    <t>１級</t>
    <phoneticPr fontId="14"/>
  </si>
  <si>
    <t>３級</t>
    <phoneticPr fontId="14"/>
  </si>
  <si>
    <t>区分Ａ</t>
    <rPh sb="0" eb="2">
      <t>クブン</t>
    </rPh>
    <phoneticPr fontId="14"/>
  </si>
  <si>
    <t>総合２級部門１級</t>
    <rPh sb="7" eb="8">
      <t>キュウ</t>
    </rPh>
    <phoneticPr fontId="14"/>
  </si>
  <si>
    <t>総合３級部門２級</t>
    <rPh sb="7" eb="8">
      <t>キュウ</t>
    </rPh>
    <phoneticPr fontId="14"/>
  </si>
  <si>
    <t>入選</t>
    <phoneticPr fontId="14"/>
  </si>
  <si>
    <t>２級</t>
    <phoneticPr fontId="14"/>
  </si>
  <si>
    <t>区分Ｂ</t>
    <rPh sb="0" eb="2">
      <t>クブン</t>
    </rPh>
    <phoneticPr fontId="14"/>
  </si>
  <si>
    <t>2101</t>
  </si>
  <si>
    <t>1101</t>
  </si>
  <si>
    <t>1102</t>
  </si>
  <si>
    <t>1103</t>
  </si>
  <si>
    <t>1104</t>
  </si>
  <si>
    <t>1105</t>
  </si>
  <si>
    <t>1106</t>
  </si>
  <si>
    <t>2001</t>
  </si>
  <si>
    <t>2002</t>
  </si>
  <si>
    <t>2301</t>
  </si>
  <si>
    <t>2501</t>
  </si>
  <si>
    <t>2601</t>
  </si>
  <si>
    <t>3001</t>
  </si>
  <si>
    <t>3002</t>
  </si>
  <si>
    <t>3101</t>
  </si>
  <si>
    <t>3102</t>
  </si>
  <si>
    <t>3201</t>
  </si>
  <si>
    <t>3202</t>
  </si>
  <si>
    <t>4001</t>
  </si>
  <si>
    <t>4002</t>
  </si>
  <si>
    <t>4004</t>
  </si>
  <si>
    <t>4005</t>
  </si>
  <si>
    <t>4306</t>
  </si>
  <si>
    <t>4307</t>
  </si>
  <si>
    <t>4308</t>
  </si>
  <si>
    <t>5001</t>
  </si>
  <si>
    <t>5002</t>
  </si>
  <si>
    <t>5003</t>
  </si>
  <si>
    <t>5004</t>
  </si>
  <si>
    <t>6101</t>
  </si>
  <si>
    <t>6301</t>
  </si>
  <si>
    <t>6303</t>
  </si>
  <si>
    <t>6304</t>
  </si>
  <si>
    <t>6305</t>
  </si>
  <si>
    <t>7001</t>
  </si>
  <si>
    <t>7002</t>
  </si>
  <si>
    <t>7003</t>
  </si>
  <si>
    <t>7004</t>
  </si>
  <si>
    <t>7005</t>
  </si>
  <si>
    <t>7006</t>
  </si>
  <si>
    <t>7007</t>
  </si>
  <si>
    <t>7008</t>
  </si>
  <si>
    <t>7009</t>
  </si>
  <si>
    <t>7010</t>
  </si>
  <si>
    <t>7011</t>
  </si>
  <si>
    <t>7012</t>
  </si>
  <si>
    <t>7013</t>
  </si>
  <si>
    <t>7014</t>
  </si>
  <si>
    <t>7015</t>
  </si>
  <si>
    <t>7021</t>
  </si>
  <si>
    <t>7022</t>
  </si>
  <si>
    <t>7023</t>
  </si>
  <si>
    <t>8301</t>
  </si>
  <si>
    <t>8405</t>
  </si>
  <si>
    <t>8551</t>
  </si>
  <si>
    <t>9301</t>
  </si>
  <si>
    <t>9302</t>
  </si>
  <si>
    <t>9303</t>
  </si>
  <si>
    <t>9304</t>
  </si>
  <si>
    <t>9305</t>
  </si>
  <si>
    <t>9702</t>
  </si>
  <si>
    <t>区分A</t>
    <rPh sb="0" eb="2">
      <t>クブン</t>
    </rPh>
    <phoneticPr fontId="14"/>
  </si>
  <si>
    <t>中級</t>
    <rPh sb="0" eb="2">
      <t>チュウキュウ</t>
    </rPh>
    <phoneticPr fontId="14"/>
  </si>
  <si>
    <t>初級</t>
    <phoneticPr fontId="14"/>
  </si>
  <si>
    <t>大臣賞</t>
    <rPh sb="0" eb="2">
      <t>ダイジン</t>
    </rPh>
    <rPh sb="2" eb="3">
      <t>ショウ</t>
    </rPh>
    <phoneticPr fontId="14"/>
  </si>
  <si>
    <t>名称</t>
    <rPh sb="0" eb="2">
      <t>メイショウ</t>
    </rPh>
    <phoneticPr fontId="14"/>
  </si>
  <si>
    <t>1126</t>
  </si>
  <si>
    <t>1501</t>
  </si>
  <si>
    <t>1502</t>
  </si>
  <si>
    <t>1503</t>
  </si>
  <si>
    <t>1504</t>
  </si>
  <si>
    <t>1505</t>
  </si>
  <si>
    <t>1506</t>
  </si>
  <si>
    <t>1507</t>
  </si>
  <si>
    <t>1508</t>
  </si>
  <si>
    <t>1509</t>
  </si>
  <si>
    <t>1510</t>
  </si>
  <si>
    <t>1511</t>
  </si>
  <si>
    <t>1512</t>
  </si>
  <si>
    <t>1513</t>
  </si>
  <si>
    <t>1514</t>
  </si>
  <si>
    <t>1515</t>
  </si>
  <si>
    <t>1516</t>
  </si>
  <si>
    <t>1517</t>
  </si>
  <si>
    <t>1518</t>
  </si>
  <si>
    <t>1526</t>
  </si>
  <si>
    <t>1602</t>
  </si>
  <si>
    <t>1603</t>
  </si>
  <si>
    <t>1605</t>
  </si>
  <si>
    <t>1606</t>
  </si>
  <si>
    <t>1642</t>
  </si>
  <si>
    <t>1651</t>
  </si>
  <si>
    <t>1652</t>
  </si>
  <si>
    <t>1653</t>
  </si>
  <si>
    <t>1672</t>
  </si>
  <si>
    <t>2401</t>
  </si>
  <si>
    <t>2402</t>
  </si>
  <si>
    <t>2403</t>
  </si>
  <si>
    <t>2404</t>
  </si>
  <si>
    <t>2405</t>
  </si>
  <si>
    <t>2407</t>
  </si>
  <si>
    <t>2408</t>
  </si>
  <si>
    <t>2409</t>
  </si>
  <si>
    <t>2410</t>
  </si>
  <si>
    <t>2411</t>
  </si>
  <si>
    <t>2412</t>
  </si>
  <si>
    <t>3251</t>
  </si>
  <si>
    <t>3252</t>
  </si>
  <si>
    <t>7016</t>
  </si>
  <si>
    <t>7017</t>
  </si>
  <si>
    <t>7018</t>
  </si>
  <si>
    <t>7019</t>
  </si>
  <si>
    <t>7020</t>
  </si>
  <si>
    <t>8001</t>
  </si>
  <si>
    <t>8201</t>
  </si>
  <si>
    <t>8202</t>
  </si>
  <si>
    <t>8203</t>
  </si>
  <si>
    <t>8401</t>
  </si>
  <si>
    <t>8402</t>
  </si>
  <si>
    <t>8403</t>
  </si>
  <si>
    <t>8404</t>
  </si>
  <si>
    <t>9100</t>
  </si>
  <si>
    <t>語彙・読解力検定</t>
  </si>
  <si>
    <t>9110</t>
  </si>
  <si>
    <t>9401</t>
  </si>
  <si>
    <t>9402</t>
  </si>
  <si>
    <t>9403</t>
  </si>
  <si>
    <t>9404</t>
  </si>
  <si>
    <t>9602</t>
  </si>
  <si>
    <t>9603</t>
  </si>
  <si>
    <t>9604</t>
  </si>
  <si>
    <t>9605</t>
  </si>
  <si>
    <t>9620</t>
  </si>
  <si>
    <t>9801</t>
  </si>
  <si>
    <t>9802</t>
  </si>
  <si>
    <t>9803</t>
  </si>
  <si>
    <t>9804</t>
  </si>
  <si>
    <t>9810</t>
  </si>
  <si>
    <t>9811</t>
  </si>
  <si>
    <t>9812</t>
  </si>
  <si>
    <t>9813</t>
  </si>
  <si>
    <t>9814</t>
  </si>
  <si>
    <t>9815</t>
  </si>
  <si>
    <t>9816</t>
  </si>
  <si>
    <t>9817</t>
  </si>
  <si>
    <t>9818</t>
  </si>
  <si>
    <t>9819</t>
  </si>
  <si>
    <t>9820</t>
  </si>
  <si>
    <t>9821</t>
  </si>
  <si>
    <t>9822</t>
  </si>
  <si>
    <t>9823</t>
  </si>
  <si>
    <t>9824</t>
  </si>
  <si>
    <t>9825</t>
  </si>
  <si>
    <t>高　等　学　校</t>
    <phoneticPr fontId="14"/>
  </si>
  <si>
    <t>１級科目</t>
    <phoneticPr fontId="14"/>
  </si>
  <si>
    <t>総合２級</t>
    <phoneticPr fontId="14"/>
  </si>
  <si>
    <t>２級科目</t>
    <phoneticPr fontId="14"/>
  </si>
  <si>
    <t>総合３級</t>
    <phoneticPr fontId="14"/>
  </si>
  <si>
    <t>３級科目</t>
    <phoneticPr fontId="14"/>
  </si>
  <si>
    <t>４級</t>
    <phoneticPr fontId="14"/>
  </si>
  <si>
    <t>総合４級
部門３級</t>
    <rPh sb="0" eb="2">
      <t>ソウゴウ</t>
    </rPh>
    <rPh sb="8" eb="9">
      <t>キュウ</t>
    </rPh>
    <phoneticPr fontId="14"/>
  </si>
  <si>
    <t>文書部門１級</t>
    <rPh sb="0" eb="2">
      <t>ブンショ</t>
    </rPh>
    <rPh sb="5" eb="6">
      <t>キュウ</t>
    </rPh>
    <phoneticPr fontId="14"/>
  </si>
  <si>
    <t>速度部門１級</t>
    <rPh sb="0" eb="2">
      <t>ソクド</t>
    </rPh>
    <rPh sb="5" eb="6">
      <t>キュウ</t>
    </rPh>
    <phoneticPr fontId="14"/>
  </si>
  <si>
    <t>文書部門２級</t>
    <rPh sb="0" eb="2">
      <t>ブンショ</t>
    </rPh>
    <rPh sb="5" eb="6">
      <t>キュウ</t>
    </rPh>
    <phoneticPr fontId="14"/>
  </si>
  <si>
    <t>速度部門２級</t>
    <rPh sb="0" eb="2">
      <t>ソクド</t>
    </rPh>
    <rPh sb="5" eb="6">
      <t>キュウ</t>
    </rPh>
    <phoneticPr fontId="14"/>
  </si>
  <si>
    <t>団体入賞</t>
    <phoneticPr fontId="14"/>
  </si>
  <si>
    <t>個人入賞</t>
    <phoneticPr fontId="14"/>
  </si>
  <si>
    <t>地区優秀</t>
    <phoneticPr fontId="14"/>
  </si>
  <si>
    <t>地区最優秀</t>
    <phoneticPr fontId="14"/>
  </si>
  <si>
    <t>県最優秀</t>
    <phoneticPr fontId="14"/>
  </si>
  <si>
    <t>地区優秀</t>
    <phoneticPr fontId="14"/>
  </si>
  <si>
    <t>優秀賞</t>
    <phoneticPr fontId="14"/>
  </si>
  <si>
    <t>優秀賞</t>
    <phoneticPr fontId="14"/>
  </si>
  <si>
    <t>地区最優秀</t>
    <phoneticPr fontId="14"/>
  </si>
  <si>
    <t>地区優秀</t>
    <phoneticPr fontId="14"/>
  </si>
  <si>
    <t>県最優秀</t>
    <phoneticPr fontId="14"/>
  </si>
  <si>
    <t>各部１位</t>
    <phoneticPr fontId="14"/>
  </si>
  <si>
    <t>各部２位</t>
    <phoneticPr fontId="14"/>
  </si>
  <si>
    <t>２位</t>
    <phoneticPr fontId="14"/>
  </si>
  <si>
    <t>３位</t>
    <phoneticPr fontId="14"/>
  </si>
  <si>
    <t>佳作</t>
    <phoneticPr fontId="14"/>
  </si>
  <si>
    <t>地区優秀</t>
  </si>
  <si>
    <t>地区最優秀</t>
  </si>
  <si>
    <t>大臣賞</t>
    <rPh sb="0" eb="3">
      <t>ダイジンショウ</t>
    </rPh>
    <phoneticPr fontId="14"/>
  </si>
  <si>
    <t>２位</t>
  </si>
  <si>
    <t>３位</t>
  </si>
  <si>
    <t>１級科目</t>
  </si>
  <si>
    <t>２級科目</t>
  </si>
  <si>
    <t>３級科目</t>
  </si>
  <si>
    <t>総合２級</t>
  </si>
  <si>
    <t>総合３級</t>
  </si>
  <si>
    <t>各部１位</t>
  </si>
  <si>
    <t>各部２位</t>
  </si>
  <si>
    <t>個人入賞</t>
  </si>
  <si>
    <t>団体入賞</t>
  </si>
  <si>
    <t>学年・性別</t>
    <rPh sb="3" eb="5">
      <t>セイベツ</t>
    </rPh>
    <phoneticPr fontId="14"/>
  </si>
  <si>
    <t>・</t>
    <phoneticPr fontId="14"/>
  </si>
  <si>
    <t>エクセレント</t>
    <phoneticPr fontId="14"/>
  </si>
  <si>
    <t>文書部門３級</t>
    <rPh sb="0" eb="2">
      <t>ブンショ</t>
    </rPh>
    <rPh sb="5" eb="6">
      <t>キュウ</t>
    </rPh>
    <phoneticPr fontId="14"/>
  </si>
  <si>
    <t>速度部門３級</t>
    <rPh sb="0" eb="2">
      <t>ソクド</t>
    </rPh>
    <rPh sb="5" eb="6">
      <t>キュウ</t>
    </rPh>
    <phoneticPr fontId="14"/>
  </si>
  <si>
    <t>５段</t>
    <rPh sb="1" eb="2">
      <t>ダン</t>
    </rPh>
    <phoneticPr fontId="14"/>
  </si>
  <si>
    <t>４段</t>
    <rPh sb="1" eb="2">
      <t>ダン</t>
    </rPh>
    <phoneticPr fontId="14"/>
  </si>
  <si>
    <t>３段</t>
    <rPh sb="1" eb="2">
      <t>ダン</t>
    </rPh>
    <phoneticPr fontId="14"/>
  </si>
  <si>
    <t>２段</t>
    <rPh sb="1" eb="2">
      <t>ダン</t>
    </rPh>
    <phoneticPr fontId="14"/>
  </si>
  <si>
    <t>初段</t>
    <rPh sb="0" eb="2">
      <t>ショダン</t>
    </rPh>
    <phoneticPr fontId="14"/>
  </si>
  <si>
    <t>３級科目
４ 級</t>
    <phoneticPr fontId="14"/>
  </si>
  <si>
    <t>全国商業高等学校協会</t>
  </si>
  <si>
    <t>全国商業高等学校協会</t>
    <phoneticPr fontId="14"/>
  </si>
  <si>
    <t>科</t>
    <rPh sb="0" eb="1">
      <t>カ</t>
    </rPh>
    <phoneticPr fontId="14"/>
  </si>
  <si>
    <t>１級速度部門</t>
    <rPh sb="2" eb="4">
      <t>ソクド</t>
    </rPh>
    <phoneticPr fontId="14"/>
  </si>
  <si>
    <t>２級速度部門</t>
    <rPh sb="2" eb="4">
      <t>ソクド</t>
    </rPh>
    <phoneticPr fontId="14"/>
  </si>
  <si>
    <t>３級速度部門</t>
    <rPh sb="2" eb="4">
      <t>ソクド</t>
    </rPh>
    <phoneticPr fontId="14"/>
  </si>
  <si>
    <t>１級文書部門</t>
    <rPh sb="2" eb="4">
      <t>ブンショ</t>
    </rPh>
    <phoneticPr fontId="14"/>
  </si>
  <si>
    <t>２級文書部門</t>
    <rPh sb="2" eb="4">
      <t>ブンショ</t>
    </rPh>
    <phoneticPr fontId="14"/>
  </si>
  <si>
    <t>３級文書部門</t>
    <rPh sb="2" eb="4">
      <t>ブンショ</t>
    </rPh>
    <phoneticPr fontId="14"/>
  </si>
  <si>
    <t>（取得の始め）</t>
    <rPh sb="1" eb="3">
      <t>シュトク</t>
    </rPh>
    <rPh sb="4" eb="5">
      <t>ハジ</t>
    </rPh>
    <phoneticPr fontId="14"/>
  </si>
  <si>
    <t>（取得の最後）</t>
    <rPh sb="1" eb="3">
      <t>シュトク</t>
    </rPh>
    <rPh sb="4" eb="6">
      <t>サイゴ</t>
    </rPh>
    <phoneticPr fontId="14"/>
  </si>
  <si>
    <t>※資格および競技会の成績を証明するものの写（コピー可）と一緒にファイルと印刷したものを担当の先生に提出してください。</t>
    <rPh sb="28" eb="30">
      <t>イッショ</t>
    </rPh>
    <rPh sb="36" eb="38">
      <t>インサツ</t>
    </rPh>
    <phoneticPr fontId="14"/>
  </si>
  <si>
    <t>生物分類技能検定</t>
    <rPh sb="4" eb="6">
      <t>ギノウ</t>
    </rPh>
    <phoneticPr fontId="14"/>
  </si>
  <si>
    <t>公益社団法人日本フラワーデザイナー協会</t>
    <rPh sb="0" eb="2">
      <t>コウエキ</t>
    </rPh>
    <rPh sb="2" eb="4">
      <t>シャダン</t>
    </rPh>
    <rPh sb="4" eb="6">
      <t>ホウジン</t>
    </rPh>
    <rPh sb="6" eb="8">
      <t>ニホン</t>
    </rPh>
    <phoneticPr fontId="14"/>
  </si>
  <si>
    <t>公益社団法人日本愛玩動物協会</t>
    <rPh sb="0" eb="2">
      <t>コウエキ</t>
    </rPh>
    <rPh sb="2" eb="6">
      <t>シャダンホウジン</t>
    </rPh>
    <phoneticPr fontId="14"/>
  </si>
  <si>
    <t>愛玩動物飼養管理士</t>
    <phoneticPr fontId="14"/>
  </si>
  <si>
    <t>２級</t>
    <rPh sb="1" eb="2">
      <t>キュウ</t>
    </rPh>
    <phoneticPr fontId="14"/>
  </si>
  <si>
    <t>準２級</t>
    <rPh sb="0" eb="1">
      <t>ジュン</t>
    </rPh>
    <rPh sb="2" eb="3">
      <t>キュウ</t>
    </rPh>
    <phoneticPr fontId="14"/>
  </si>
  <si>
    <t>愛玩動物飼養管理士</t>
    <phoneticPr fontId="14"/>
  </si>
  <si>
    <t>準２級</t>
    <rPh sb="0" eb="1">
      <t>ジュン</t>
    </rPh>
    <phoneticPr fontId="14"/>
  </si>
  <si>
    <t>実験動物二級技術者</t>
    <rPh sb="8" eb="9">
      <t>シャ</t>
    </rPh>
    <phoneticPr fontId="14"/>
  </si>
  <si>
    <t>一般社団法人日本家畜商協会</t>
    <rPh sb="0" eb="2">
      <t>イッパン</t>
    </rPh>
    <rPh sb="2" eb="6">
      <t>シャダンホウジン</t>
    </rPh>
    <phoneticPr fontId="14"/>
  </si>
  <si>
    <t>公益社団法人日本馬術連盟</t>
    <rPh sb="0" eb="2">
      <t>コウエキ</t>
    </rPh>
    <phoneticPr fontId="14"/>
  </si>
  <si>
    <t>都道府県食品衛生協会</t>
    <rPh sb="0" eb="4">
      <t>トドウフケン</t>
    </rPh>
    <phoneticPr fontId="14"/>
  </si>
  <si>
    <t>ﾊﾟﾝ製造技能士</t>
    <rPh sb="5" eb="8">
      <t>ギノウシ</t>
    </rPh>
    <phoneticPr fontId="14"/>
  </si>
  <si>
    <t>ベイシック</t>
    <phoneticPr fontId="14"/>
  </si>
  <si>
    <t>ベイシック</t>
    <phoneticPr fontId="14"/>
  </si>
  <si>
    <t>家庭科被服製作技術検定</t>
    <phoneticPr fontId="14"/>
  </si>
  <si>
    <t>３級</t>
    <rPh sb="1" eb="2">
      <t>キュウ</t>
    </rPh>
    <phoneticPr fontId="14"/>
  </si>
  <si>
    <t>４級</t>
    <rPh sb="1" eb="2">
      <t>キュウ</t>
    </rPh>
    <phoneticPr fontId="14"/>
  </si>
  <si>
    <t>２級和服
２級洋服</t>
    <rPh sb="2" eb="4">
      <t>ワフク</t>
    </rPh>
    <rPh sb="6" eb="7">
      <t>キュウ</t>
    </rPh>
    <rPh sb="7" eb="9">
      <t>ヨウフク</t>
    </rPh>
    <phoneticPr fontId="14"/>
  </si>
  <si>
    <t>家庭科被服製作技術検定</t>
    <phoneticPr fontId="14"/>
  </si>
  <si>
    <t>１級和服</t>
  </si>
  <si>
    <t>１級洋服</t>
  </si>
  <si>
    <t>１級和服</t>
    <rPh sb="2" eb="4">
      <t>ワフク</t>
    </rPh>
    <phoneticPr fontId="14"/>
  </si>
  <si>
    <t>１級洋服</t>
    <rPh sb="2" eb="4">
      <t>ヨウフク</t>
    </rPh>
    <phoneticPr fontId="14"/>
  </si>
  <si>
    <t>２級和服</t>
    <rPh sb="2" eb="4">
      <t>ワフク</t>
    </rPh>
    <phoneticPr fontId="14"/>
  </si>
  <si>
    <t>２級洋服</t>
    <rPh sb="2" eb="4">
      <t>ヨウフク</t>
    </rPh>
    <phoneticPr fontId="14"/>
  </si>
  <si>
    <t>Ｂ</t>
    <phoneticPr fontId="14"/>
  </si>
  <si>
    <t>Ｃ</t>
    <phoneticPr fontId="14"/>
  </si>
  <si>
    <t>２級和+洋
１級和服
１級洋服</t>
    <rPh sb="1" eb="2">
      <t>キュウ</t>
    </rPh>
    <rPh sb="2" eb="3">
      <t>ワ</t>
    </rPh>
    <rPh sb="4" eb="5">
      <t>ヨウ</t>
    </rPh>
    <rPh sb="8" eb="10">
      <t>ワフク</t>
    </rPh>
    <rPh sb="12" eb="13">
      <t>キュウ</t>
    </rPh>
    <rPh sb="13" eb="15">
      <t>ヨウフク</t>
    </rPh>
    <phoneticPr fontId="14"/>
  </si>
  <si>
    <t>１級和+洋</t>
    <rPh sb="1" eb="2">
      <t>キュウ</t>
    </rPh>
    <rPh sb="2" eb="3">
      <t>ワ</t>
    </rPh>
    <rPh sb="4" eb="5">
      <t>ヨウ</t>
    </rPh>
    <phoneticPr fontId="14"/>
  </si>
  <si>
    <t>２級和+洋</t>
    <rPh sb="1" eb="2">
      <t>キュウ</t>
    </rPh>
    <rPh sb="2" eb="3">
      <t>ワ</t>
    </rPh>
    <rPh sb="4" eb="5">
      <t>ヨウ</t>
    </rPh>
    <phoneticPr fontId="14"/>
  </si>
  <si>
    <t>１級和+洋</t>
    <rPh sb="2" eb="3">
      <t>ワ</t>
    </rPh>
    <rPh sb="4" eb="5">
      <t>ヨウ</t>
    </rPh>
    <phoneticPr fontId="14"/>
  </si>
  <si>
    <t>２級和+洋</t>
    <rPh sb="2" eb="3">
      <t>ワ</t>
    </rPh>
    <rPh sb="4" eb="5">
      <t>ヨウ</t>
    </rPh>
    <phoneticPr fontId="14"/>
  </si>
  <si>
    <t>学校番号</t>
    <rPh sb="0" eb="2">
      <t>ガッコウ</t>
    </rPh>
    <rPh sb="2" eb="4">
      <t>バンゴウ</t>
    </rPh>
    <phoneticPr fontId="14"/>
  </si>
  <si>
    <t>学校番号一覧</t>
    <rPh sb="0" eb="2">
      <t>ガッコウ</t>
    </rPh>
    <rPh sb="2" eb="4">
      <t>バンゴウ</t>
    </rPh>
    <rPh sb="4" eb="6">
      <t>イチラン</t>
    </rPh>
    <phoneticPr fontId="27"/>
  </si>
  <si>
    <t>地区</t>
    <rPh sb="0" eb="2">
      <t>チク</t>
    </rPh>
    <phoneticPr fontId="27"/>
  </si>
  <si>
    <t>学校番号</t>
    <rPh sb="0" eb="2">
      <t>ガッコウ</t>
    </rPh>
    <rPh sb="2" eb="4">
      <t>バンゴウ</t>
    </rPh>
    <phoneticPr fontId="27"/>
  </si>
  <si>
    <t>学校名</t>
    <rPh sb="0" eb="2">
      <t>ガッコウ</t>
    </rPh>
    <rPh sb="2" eb="3">
      <t>メイ</t>
    </rPh>
    <phoneticPr fontId="27"/>
  </si>
  <si>
    <t>都道府県</t>
    <rPh sb="0" eb="4">
      <t>トドウフケン</t>
    </rPh>
    <phoneticPr fontId="27"/>
  </si>
  <si>
    <t>校名</t>
    <rPh sb="0" eb="2">
      <t>コウメイ</t>
    </rPh>
    <phoneticPr fontId="27"/>
  </si>
  <si>
    <t>北海道</t>
    <rPh sb="0" eb="3">
      <t>ホッカイドウ</t>
    </rPh>
    <phoneticPr fontId="27"/>
  </si>
  <si>
    <t>高等学校</t>
    <rPh sb="0" eb="2">
      <t>コウトウ</t>
    </rPh>
    <rPh sb="2" eb="4">
      <t>ガッコウ</t>
    </rPh>
    <phoneticPr fontId="27"/>
  </si>
  <si>
    <t>岩見沢農業</t>
  </si>
  <si>
    <t>帯広農業</t>
  </si>
  <si>
    <t>旭川農業</t>
  </si>
  <si>
    <t>名寄産業</t>
  </si>
  <si>
    <t>大野農業</t>
  </si>
  <si>
    <t>倶知安農業</t>
    <rPh sb="0" eb="1">
      <t>クッ</t>
    </rPh>
    <rPh sb="1" eb="2">
      <t>チ</t>
    </rPh>
    <rPh sb="2" eb="3">
      <t>アン</t>
    </rPh>
    <phoneticPr fontId="30" alignment="distributed"/>
  </si>
  <si>
    <t>静内農業</t>
  </si>
  <si>
    <t>深川東</t>
  </si>
  <si>
    <t xml:space="preserve">美幌 </t>
    <rPh sb="0" eb="1">
      <t>ビ</t>
    </rPh>
    <rPh sb="1" eb="2">
      <t>ホロ</t>
    </rPh>
    <phoneticPr fontId="30" alignment="distributed"/>
  </si>
  <si>
    <t>更別農業</t>
  </si>
  <si>
    <t>新十津川農業</t>
  </si>
  <si>
    <t>遠別農業</t>
    <rPh sb="0" eb="1">
      <t>エン</t>
    </rPh>
    <rPh sb="1" eb="2">
      <t>ベツ</t>
    </rPh>
    <phoneticPr fontId="30" alignment="distributed"/>
  </si>
  <si>
    <t>標茶</t>
    <rPh sb="0" eb="1">
      <t>シベ</t>
    </rPh>
    <rPh sb="1" eb="2">
      <t>チャ</t>
    </rPh>
    <phoneticPr fontId="30" alignment="distributed"/>
  </si>
  <si>
    <t>檜山北</t>
  </si>
  <si>
    <t>余市紅志　　　　</t>
    <rPh sb="0" eb="1">
      <t>ヨ</t>
    </rPh>
    <rPh sb="1" eb="2">
      <t>イチ</t>
    </rPh>
    <rPh sb="2" eb="3">
      <t>コウ</t>
    </rPh>
    <rPh sb="3" eb="4">
      <t>シ</t>
    </rPh>
    <phoneticPr fontId="30" alignment="distributed"/>
  </si>
  <si>
    <t>美唄尚栄　　　　　</t>
    <rPh sb="0" eb="1">
      <t>ビ</t>
    </rPh>
    <rPh sb="1" eb="2">
      <t>バイ</t>
    </rPh>
    <rPh sb="2" eb="3">
      <t>ショウ</t>
    </rPh>
    <rPh sb="3" eb="4">
      <t>エイ</t>
    </rPh>
    <phoneticPr fontId="30" alignment="distributed"/>
  </si>
  <si>
    <t>清水</t>
  </si>
  <si>
    <t>当別</t>
  </si>
  <si>
    <t>別海</t>
  </si>
  <si>
    <t>富良野緑峰</t>
  </si>
  <si>
    <t>中標津農業</t>
    <rPh sb="0" eb="1">
      <t>ナカ</t>
    </rPh>
    <rPh sb="1" eb="2">
      <t>シ</t>
    </rPh>
    <rPh sb="2" eb="3">
      <t>ベツ</t>
    </rPh>
    <phoneticPr fontId="30" alignment="distributed"/>
  </si>
  <si>
    <t>士幌</t>
  </si>
  <si>
    <t>剣淵</t>
  </si>
  <si>
    <t>壮瞥</t>
    <rPh sb="0" eb="1">
      <t>ソウ</t>
    </rPh>
    <rPh sb="1" eb="2">
      <t>ベツ</t>
    </rPh>
    <phoneticPr fontId="30" alignment="distributed"/>
  </si>
  <si>
    <t>幌加内</t>
  </si>
  <si>
    <t>ニセコ</t>
  </si>
  <si>
    <t>留寿都</t>
    <rPh sb="0" eb="1">
      <t>ル</t>
    </rPh>
    <rPh sb="1" eb="2">
      <t>ス</t>
    </rPh>
    <rPh sb="2" eb="3">
      <t>ツ</t>
    </rPh>
    <phoneticPr fontId="30" alignment="distributed"/>
  </si>
  <si>
    <t>真狩</t>
    <rPh sb="0" eb="1">
      <t>マッ</t>
    </rPh>
    <rPh sb="1" eb="2">
      <t>カリ</t>
    </rPh>
    <phoneticPr fontId="30" alignment="distributed"/>
  </si>
  <si>
    <t>東藻琴</t>
    <rPh sb="0" eb="1">
      <t>ヒガシ</t>
    </rPh>
    <rPh sb="1" eb="2">
      <t>モ</t>
    </rPh>
    <rPh sb="2" eb="3">
      <t>コト</t>
    </rPh>
    <phoneticPr fontId="30" alignment="distributed"/>
  </si>
  <si>
    <t>とわの森三愛</t>
  </si>
  <si>
    <t>青森</t>
    <rPh sb="0" eb="2">
      <t>アオモリ</t>
    </rPh>
    <phoneticPr fontId="27"/>
  </si>
  <si>
    <t>県立</t>
    <rPh sb="0" eb="2">
      <t>ケンリツ</t>
    </rPh>
    <phoneticPr fontId="27"/>
  </si>
  <si>
    <t>弘前実業（藤崎校舎）</t>
    <rPh sb="0" eb="2">
      <t>ヒロサキ</t>
    </rPh>
    <rPh sb="2" eb="4">
      <t>ジツギョウ</t>
    </rPh>
    <phoneticPr fontId="27"/>
  </si>
  <si>
    <t>七戸</t>
    <rPh sb="0" eb="1">
      <t>シチ</t>
    </rPh>
    <rPh sb="1" eb="2">
      <t>ノヘ</t>
    </rPh>
    <phoneticPr fontId="27" alignment="distributed"/>
  </si>
  <si>
    <t>岩手</t>
    <rPh sb="0" eb="2">
      <t>イワテ</t>
    </rPh>
    <phoneticPr fontId="27"/>
  </si>
  <si>
    <t>岩谷堂</t>
    <rPh sb="0" eb="3">
      <t>イワヤドウ</t>
    </rPh>
    <phoneticPr fontId="30" alignment="distributed"/>
  </si>
  <si>
    <t>千厩</t>
    <rPh sb="0" eb="1">
      <t>セン</t>
    </rPh>
    <rPh sb="1" eb="2">
      <t>マヤ</t>
    </rPh>
    <phoneticPr fontId="30" alignment="distributed"/>
  </si>
  <si>
    <t>宮城</t>
    <rPh sb="0" eb="2">
      <t>ミヤギ</t>
    </rPh>
    <phoneticPr fontId="27"/>
  </si>
  <si>
    <t>県</t>
    <rPh sb="0" eb="1">
      <t>ケン</t>
    </rPh>
    <phoneticPr fontId="27"/>
  </si>
  <si>
    <t>農業</t>
    <rPh sb="0" eb="1">
      <t>ノウ</t>
    </rPh>
    <rPh sb="1" eb="2">
      <t>ギョウ</t>
    </rPh>
    <phoneticPr fontId="30" alignment="distributed"/>
  </si>
  <si>
    <t>伊具</t>
    <rPh sb="0" eb="1">
      <t>イ</t>
    </rPh>
    <rPh sb="1" eb="2">
      <t>グ</t>
    </rPh>
    <phoneticPr fontId="30" alignment="distributed"/>
  </si>
  <si>
    <t>柴田農 林</t>
    <rPh sb="0" eb="1">
      <t>シバ</t>
    </rPh>
    <rPh sb="1" eb="2">
      <t>タ</t>
    </rPh>
    <rPh sb="2" eb="3">
      <t>ノウ</t>
    </rPh>
    <rPh sb="4" eb="5">
      <t>リン</t>
    </rPh>
    <phoneticPr fontId="30" alignment="distributed"/>
  </si>
  <si>
    <t>亘理</t>
    <rPh sb="0" eb="1">
      <t>ワタ</t>
    </rPh>
    <rPh sb="1" eb="2">
      <t>リ</t>
    </rPh>
    <phoneticPr fontId="30" alignment="distributed"/>
  </si>
  <si>
    <t>南郷</t>
    <rPh sb="0" eb="1">
      <t>ナン</t>
    </rPh>
    <rPh sb="1" eb="2">
      <t>ゴウ</t>
    </rPh>
    <phoneticPr fontId="30" alignment="distributed"/>
  </si>
  <si>
    <t>石巻北</t>
    <rPh sb="0" eb="1">
      <t>イシノ</t>
    </rPh>
    <rPh sb="1" eb="2">
      <t>マキ</t>
    </rPh>
    <rPh sb="2" eb="3">
      <t>キタ</t>
    </rPh>
    <phoneticPr fontId="30" alignment="distributed"/>
  </si>
  <si>
    <t>小牛田農林</t>
    <rPh sb="0" eb="1">
      <t>コ</t>
    </rPh>
    <rPh sb="1" eb="2">
      <t>ゴ</t>
    </rPh>
    <rPh sb="2" eb="3">
      <t>タ</t>
    </rPh>
    <rPh sb="3" eb="4">
      <t>ノウ</t>
    </rPh>
    <rPh sb="4" eb="5">
      <t>リン</t>
    </rPh>
    <phoneticPr fontId="30" alignment="distributed"/>
  </si>
  <si>
    <t>加美農業</t>
    <rPh sb="0" eb="1">
      <t>カ</t>
    </rPh>
    <rPh sb="1" eb="2">
      <t>ミ</t>
    </rPh>
    <rPh sb="2" eb="3">
      <t>ノウ</t>
    </rPh>
    <rPh sb="3" eb="4">
      <t>ギョウ</t>
    </rPh>
    <phoneticPr fontId="30" alignment="distributed"/>
  </si>
  <si>
    <t>迫桜</t>
    <rPh sb="0" eb="1">
      <t>ハク</t>
    </rPh>
    <rPh sb="1" eb="2">
      <t>オウ</t>
    </rPh>
    <phoneticPr fontId="30" alignment="distributed"/>
  </si>
  <si>
    <t>本吉響</t>
    <rPh sb="0" eb="1">
      <t>モト</t>
    </rPh>
    <rPh sb="1" eb="2">
      <t>ヨシ</t>
    </rPh>
    <rPh sb="2" eb="3">
      <t>ヒビキ</t>
    </rPh>
    <phoneticPr fontId="30" alignment="distributed"/>
  </si>
  <si>
    <t>秋田</t>
    <rPh sb="0" eb="2">
      <t>アキタ</t>
    </rPh>
    <phoneticPr fontId="27"/>
  </si>
  <si>
    <t>大曲農業</t>
    <rPh sb="0" eb="1">
      <t>オオ</t>
    </rPh>
    <rPh sb="1" eb="2">
      <t>マガリ</t>
    </rPh>
    <rPh sb="2" eb="3">
      <t>ノウ</t>
    </rPh>
    <rPh sb="3" eb="4">
      <t>ギョウ</t>
    </rPh>
    <phoneticPr fontId="30" alignment="distributed"/>
  </si>
  <si>
    <t>秋田北鷹</t>
    <rPh sb="0" eb="1">
      <t>アキ</t>
    </rPh>
    <rPh sb="1" eb="2">
      <t>タ</t>
    </rPh>
    <rPh sb="2" eb="3">
      <t>ホク</t>
    </rPh>
    <rPh sb="3" eb="4">
      <t>ヨウ</t>
    </rPh>
    <phoneticPr fontId="30" alignment="distributed"/>
  </si>
  <si>
    <t>金足農業</t>
    <rPh sb="0" eb="1">
      <t>カナ</t>
    </rPh>
    <rPh sb="1" eb="2">
      <t>アシ</t>
    </rPh>
    <rPh sb="2" eb="3">
      <t>ノウ</t>
    </rPh>
    <rPh sb="3" eb="4">
      <t>ギョウ</t>
    </rPh>
    <phoneticPr fontId="30" alignment="distributed"/>
  </si>
  <si>
    <t>能代西　</t>
    <rPh sb="0" eb="1">
      <t>ノ</t>
    </rPh>
    <rPh sb="1" eb="2">
      <t>シロ</t>
    </rPh>
    <rPh sb="2" eb="3">
      <t>ニシ</t>
    </rPh>
    <phoneticPr fontId="30" alignment="distributed"/>
  </si>
  <si>
    <t>西目</t>
    <rPh sb="0" eb="1">
      <t>ニシ</t>
    </rPh>
    <rPh sb="1" eb="2">
      <t>メ</t>
    </rPh>
    <phoneticPr fontId="30" alignment="distributed"/>
  </si>
  <si>
    <t>増田</t>
    <rPh sb="0" eb="1">
      <t>マス</t>
    </rPh>
    <rPh sb="1" eb="2">
      <t>ダ</t>
    </rPh>
    <phoneticPr fontId="30" alignment="distributed"/>
  </si>
  <si>
    <t>山形</t>
    <rPh sb="0" eb="2">
      <t>ヤマガタ</t>
    </rPh>
    <phoneticPr fontId="27"/>
  </si>
  <si>
    <t>新庄神室産業</t>
    <rPh sb="0" eb="1">
      <t>シン</t>
    </rPh>
    <rPh sb="1" eb="2">
      <t>ジョウ</t>
    </rPh>
    <rPh sb="2" eb="3">
      <t>カ</t>
    </rPh>
    <rPh sb="3" eb="4">
      <t>ムロ</t>
    </rPh>
    <phoneticPr fontId="30" alignment="distributed"/>
  </si>
  <si>
    <t>置賜農業</t>
    <rPh sb="0" eb="1">
      <t>オキ</t>
    </rPh>
    <rPh sb="1" eb="2">
      <t>タマ</t>
    </rPh>
    <phoneticPr fontId="30" alignment="distributed"/>
  </si>
  <si>
    <t>福島</t>
    <rPh sb="0" eb="2">
      <t>フクシマ</t>
    </rPh>
    <phoneticPr fontId="27"/>
  </si>
  <si>
    <t>福島明成</t>
    <rPh sb="2" eb="3">
      <t>メイ</t>
    </rPh>
    <rPh sb="3" eb="4">
      <t>セイ</t>
    </rPh>
    <phoneticPr fontId="30" alignment="distributed"/>
  </si>
  <si>
    <t>安達東</t>
    <rPh sb="0" eb="1">
      <t>ア</t>
    </rPh>
    <rPh sb="1" eb="2">
      <t>ダチ</t>
    </rPh>
    <rPh sb="2" eb="3">
      <t>ヒガシ</t>
    </rPh>
    <phoneticPr fontId="30" alignment="distributed"/>
  </si>
  <si>
    <t>岩瀬農業</t>
    <rPh sb="0" eb="1">
      <t>イワ</t>
    </rPh>
    <rPh sb="1" eb="2">
      <t>セ</t>
    </rPh>
    <phoneticPr fontId="30" alignment="distributed"/>
  </si>
  <si>
    <t>白河実業</t>
    <rPh sb="0" eb="1">
      <t>シラ</t>
    </rPh>
    <rPh sb="1" eb="2">
      <t>カワ</t>
    </rPh>
    <phoneticPr fontId="30" alignment="distributed"/>
  </si>
  <si>
    <t>修明</t>
    <rPh sb="0" eb="1">
      <t>シュウ</t>
    </rPh>
    <rPh sb="1" eb="2">
      <t>メイ</t>
    </rPh>
    <phoneticPr fontId="30" alignment="distributed"/>
  </si>
  <si>
    <t>小野</t>
    <rPh sb="0" eb="1">
      <t>オ</t>
    </rPh>
    <rPh sb="1" eb="2">
      <t>ノ</t>
    </rPh>
    <phoneticPr fontId="30" alignment="distributed"/>
  </si>
  <si>
    <t>耶麻農業</t>
    <rPh sb="0" eb="1">
      <t>ヤ</t>
    </rPh>
    <rPh sb="1" eb="2">
      <t>マ</t>
    </rPh>
    <phoneticPr fontId="30" alignment="distributed"/>
  </si>
  <si>
    <t>会津農林</t>
    <rPh sb="0" eb="1">
      <t>アイ</t>
    </rPh>
    <rPh sb="1" eb="2">
      <t>ヅ</t>
    </rPh>
    <phoneticPr fontId="30" alignment="distributed"/>
  </si>
  <si>
    <t>磐城農業</t>
    <rPh sb="0" eb="1">
      <t>イワ</t>
    </rPh>
    <rPh sb="1" eb="2">
      <t>キ</t>
    </rPh>
    <phoneticPr fontId="30" alignment="distributed"/>
  </si>
  <si>
    <t>双葉翔陽</t>
    <rPh sb="0" eb="1">
      <t>フタ</t>
    </rPh>
    <rPh sb="1" eb="2">
      <t>バ</t>
    </rPh>
    <rPh sb="2" eb="3">
      <t>ショウ</t>
    </rPh>
    <rPh sb="3" eb="4">
      <t>ヨウ</t>
    </rPh>
    <phoneticPr fontId="30" alignment="distributed"/>
  </si>
  <si>
    <t>相馬農業</t>
    <rPh sb="0" eb="1">
      <t>ソウ</t>
    </rPh>
    <rPh sb="1" eb="2">
      <t>マ</t>
    </rPh>
    <phoneticPr fontId="30" alignment="distributed"/>
  </si>
  <si>
    <t>茨城</t>
    <rPh sb="0" eb="2">
      <t>イバラキ</t>
    </rPh>
    <phoneticPr fontId="27"/>
  </si>
  <si>
    <t>真壁</t>
    <phoneticPr fontId="27"/>
  </si>
  <si>
    <t>栃木</t>
    <rPh sb="0" eb="2">
      <t>トチギ</t>
    </rPh>
    <phoneticPr fontId="27"/>
  </si>
  <si>
    <t>宇都宮白楊</t>
    <rPh sb="3" eb="4">
      <t>ハク</t>
    </rPh>
    <rPh sb="4" eb="5">
      <t>ヨウ</t>
    </rPh>
    <phoneticPr fontId="30" alignment="distributed"/>
  </si>
  <si>
    <t>小山北桜</t>
    <rPh sb="2" eb="3">
      <t>ホク</t>
    </rPh>
    <rPh sb="3" eb="4">
      <t>オウ</t>
    </rPh>
    <phoneticPr fontId="30" alignment="distributed"/>
  </si>
  <si>
    <t>群馬</t>
    <rPh sb="0" eb="2">
      <t>グンマ</t>
    </rPh>
    <phoneticPr fontId="27"/>
  </si>
  <si>
    <t>勢多農林</t>
    <rPh sb="0" eb="1">
      <t>セ</t>
    </rPh>
    <rPh sb="1" eb="2">
      <t>タ</t>
    </rPh>
    <phoneticPr fontId="30" alignment="distributed"/>
  </si>
  <si>
    <t>伊勢崎興陽</t>
    <rPh sb="0" eb="1">
      <t>イ</t>
    </rPh>
    <rPh sb="1" eb="2">
      <t>セ</t>
    </rPh>
    <rPh sb="2" eb="3">
      <t>サキ</t>
    </rPh>
    <rPh sb="3" eb="4">
      <t>コウ</t>
    </rPh>
    <rPh sb="4" eb="5">
      <t>ヨウ</t>
    </rPh>
    <phoneticPr fontId="30" alignment="distributed"/>
  </si>
  <si>
    <t>埼玉</t>
    <rPh sb="0" eb="2">
      <t>サイタマ</t>
    </rPh>
    <phoneticPr fontId="27"/>
  </si>
  <si>
    <t>いずみ</t>
    <phoneticPr fontId="27"/>
  </si>
  <si>
    <t>鳩ヶ谷</t>
    <phoneticPr fontId="27"/>
  </si>
  <si>
    <t>千葉</t>
    <rPh sb="0" eb="2">
      <t>チバ</t>
    </rPh>
    <phoneticPr fontId="27"/>
  </si>
  <si>
    <t>成田西陵</t>
    <rPh sb="0" eb="1">
      <t>ナリ</t>
    </rPh>
    <rPh sb="1" eb="2">
      <t>タ</t>
    </rPh>
    <rPh sb="2" eb="3">
      <t>セイ</t>
    </rPh>
    <rPh sb="3" eb="4">
      <t>リョウ</t>
    </rPh>
    <phoneticPr fontId="30" alignment="distributed"/>
  </si>
  <si>
    <t>薬園台</t>
    <rPh sb="0" eb="1">
      <t>ヤク</t>
    </rPh>
    <rPh sb="1" eb="2">
      <t>エン</t>
    </rPh>
    <rPh sb="2" eb="3">
      <t>ダイ</t>
    </rPh>
    <phoneticPr fontId="30" alignment="distributed"/>
  </si>
  <si>
    <t>流山</t>
    <rPh sb="0" eb="1">
      <t>ナガレ</t>
    </rPh>
    <rPh sb="1" eb="2">
      <t>ヤマ</t>
    </rPh>
    <phoneticPr fontId="30" alignment="distributed"/>
  </si>
  <si>
    <t>清水</t>
    <rPh sb="0" eb="1">
      <t>シ</t>
    </rPh>
    <rPh sb="1" eb="2">
      <t>ミズ</t>
    </rPh>
    <phoneticPr fontId="30" alignment="distributed"/>
  </si>
  <si>
    <t>下総</t>
    <rPh sb="0" eb="1">
      <t>シモ</t>
    </rPh>
    <rPh sb="1" eb="2">
      <t>フサ</t>
    </rPh>
    <phoneticPr fontId="30" alignment="distributed"/>
  </si>
  <si>
    <t>多古</t>
    <rPh sb="0" eb="1">
      <t>タ</t>
    </rPh>
    <rPh sb="1" eb="2">
      <t>コ</t>
    </rPh>
    <phoneticPr fontId="30" alignment="distributed"/>
  </si>
  <si>
    <t>旭農業</t>
    <rPh sb="0" eb="1">
      <t>アサヒ</t>
    </rPh>
    <rPh sb="1" eb="2">
      <t>ノウ</t>
    </rPh>
    <rPh sb="2" eb="3">
      <t>ギョウ</t>
    </rPh>
    <phoneticPr fontId="30" alignment="distributed"/>
  </si>
  <si>
    <t>大網</t>
    <rPh sb="0" eb="1">
      <t>オオ</t>
    </rPh>
    <rPh sb="1" eb="2">
      <t>アミ</t>
    </rPh>
    <phoneticPr fontId="30" alignment="distributed"/>
  </si>
  <si>
    <t>茂原樟陽</t>
    <rPh sb="0" eb="1">
      <t>モ</t>
    </rPh>
    <rPh sb="1" eb="2">
      <t>バラ</t>
    </rPh>
    <rPh sb="2" eb="3">
      <t>ショウ</t>
    </rPh>
    <rPh sb="3" eb="4">
      <t>ヨウ</t>
    </rPh>
    <phoneticPr fontId="30" alignment="distributed"/>
  </si>
  <si>
    <t>安房拓心</t>
    <rPh sb="0" eb="1">
      <t>ア</t>
    </rPh>
    <rPh sb="1" eb="2">
      <t>ワ</t>
    </rPh>
    <rPh sb="2" eb="3">
      <t>タク</t>
    </rPh>
    <rPh sb="3" eb="4">
      <t>シン</t>
    </rPh>
    <phoneticPr fontId="30" alignment="distributed"/>
  </si>
  <si>
    <t>上総</t>
    <rPh sb="0" eb="1">
      <t>カズ</t>
    </rPh>
    <rPh sb="1" eb="2">
      <t>サ</t>
    </rPh>
    <phoneticPr fontId="30" alignment="distributed"/>
  </si>
  <si>
    <t>君津青葉</t>
    <rPh sb="0" eb="1">
      <t>キミ</t>
    </rPh>
    <rPh sb="1" eb="2">
      <t>ツ</t>
    </rPh>
    <rPh sb="2" eb="3">
      <t>アオ</t>
    </rPh>
    <rPh sb="3" eb="4">
      <t>バ</t>
    </rPh>
    <phoneticPr fontId="30" alignment="distributed"/>
  </si>
  <si>
    <t>鶴舞桜が丘</t>
    <rPh sb="0" eb="1">
      <t>ツル</t>
    </rPh>
    <rPh sb="1" eb="2">
      <t>マイ</t>
    </rPh>
    <rPh sb="2" eb="3">
      <t>サクラ</t>
    </rPh>
    <rPh sb="4" eb="5">
      <t>オカ</t>
    </rPh>
    <phoneticPr fontId="30" alignment="distributed"/>
  </si>
  <si>
    <t>東京</t>
    <rPh sb="0" eb="2">
      <t>トウキョウ</t>
    </rPh>
    <phoneticPr fontId="27"/>
  </si>
  <si>
    <t>都立</t>
    <rPh sb="0" eb="2">
      <t>トリツ</t>
    </rPh>
    <phoneticPr fontId="27"/>
  </si>
  <si>
    <t>園芸</t>
    <rPh sb="0" eb="2">
      <t>エンゲイ</t>
    </rPh>
    <phoneticPr fontId="27"/>
  </si>
  <si>
    <t>農芸</t>
    <rPh sb="0" eb="2">
      <t>ノウゲイ</t>
    </rPh>
    <phoneticPr fontId="27"/>
  </si>
  <si>
    <t>農産</t>
    <rPh sb="0" eb="2">
      <t>ノウサン</t>
    </rPh>
    <phoneticPr fontId="27"/>
  </si>
  <si>
    <t>瑞穂農芸</t>
    <rPh sb="0" eb="2">
      <t>ミズホ</t>
    </rPh>
    <rPh sb="2" eb="4">
      <t>ノウゲイ</t>
    </rPh>
    <phoneticPr fontId="27"/>
  </si>
  <si>
    <t>農業</t>
    <rPh sb="0" eb="2">
      <t>ノウギョウ</t>
    </rPh>
    <phoneticPr fontId="27"/>
  </si>
  <si>
    <t>大島</t>
    <rPh sb="0" eb="2">
      <t>オオシマ</t>
    </rPh>
    <phoneticPr fontId="27"/>
  </si>
  <si>
    <t>三宅</t>
    <rPh sb="0" eb="2">
      <t>ミヤケ</t>
    </rPh>
    <phoneticPr fontId="27"/>
  </si>
  <si>
    <t>八丈</t>
    <rPh sb="0" eb="2">
      <t>ハチジョウ</t>
    </rPh>
    <phoneticPr fontId="27"/>
  </si>
  <si>
    <t>青梅総合</t>
    <rPh sb="0" eb="2">
      <t>オウメ</t>
    </rPh>
    <rPh sb="2" eb="4">
      <t>ソウゴウ</t>
    </rPh>
    <phoneticPr fontId="27"/>
  </si>
  <si>
    <t>神奈川</t>
    <rPh sb="0" eb="3">
      <t>カナガワ</t>
    </rPh>
    <phoneticPr fontId="27"/>
  </si>
  <si>
    <t>中央農業</t>
    <rPh sb="0" eb="2">
      <t>チュウオウ</t>
    </rPh>
    <rPh sb="2" eb="4">
      <t>ノウギョウ</t>
    </rPh>
    <phoneticPr fontId="27"/>
  </si>
  <si>
    <t>平塚農業</t>
    <rPh sb="0" eb="2">
      <t>ヒラツカ</t>
    </rPh>
    <rPh sb="2" eb="4">
      <t>ノウギョウ</t>
    </rPh>
    <phoneticPr fontId="27"/>
  </si>
  <si>
    <t>平塚農業（初声分校）</t>
    <rPh sb="0" eb="2">
      <t>ヒラツカ</t>
    </rPh>
    <rPh sb="2" eb="4">
      <t>ノウギョウ</t>
    </rPh>
    <rPh sb="5" eb="6">
      <t>ハツ</t>
    </rPh>
    <rPh sb="6" eb="7">
      <t>コエ</t>
    </rPh>
    <rPh sb="7" eb="9">
      <t>ブンコウ</t>
    </rPh>
    <phoneticPr fontId="27"/>
  </si>
  <si>
    <t>相原</t>
    <rPh sb="0" eb="2">
      <t>アイハラ</t>
    </rPh>
    <phoneticPr fontId="27"/>
  </si>
  <si>
    <t>山梨</t>
    <rPh sb="0" eb="2">
      <t>ヤマナシ</t>
    </rPh>
    <phoneticPr fontId="27"/>
  </si>
  <si>
    <t>農林</t>
    <phoneticPr fontId="27"/>
  </si>
  <si>
    <t>北杜</t>
    <phoneticPr fontId="27"/>
  </si>
  <si>
    <t>笛吹</t>
    <phoneticPr fontId="27"/>
  </si>
  <si>
    <t>静岡</t>
    <rPh sb="0" eb="2">
      <t>シズオカ</t>
    </rPh>
    <phoneticPr fontId="27"/>
  </si>
  <si>
    <t>下田</t>
    <phoneticPr fontId="27"/>
  </si>
  <si>
    <t>下田（南伊豆分校）</t>
    <rPh sb="0" eb="2">
      <t>シモダ</t>
    </rPh>
    <phoneticPr fontId="27"/>
  </si>
  <si>
    <t>富岳館</t>
    <phoneticPr fontId="27"/>
  </si>
  <si>
    <t>藤枝北</t>
    <phoneticPr fontId="27"/>
  </si>
  <si>
    <t>小笠</t>
    <phoneticPr fontId="27"/>
  </si>
  <si>
    <t>天竜</t>
    <rPh sb="0" eb="1">
      <t>テン</t>
    </rPh>
    <rPh sb="1" eb="2">
      <t>リュウ</t>
    </rPh>
    <phoneticPr fontId="30" alignment="distributed"/>
  </si>
  <si>
    <t>天竜（春野校舎）</t>
    <rPh sb="0" eb="2">
      <t>テンリュウ</t>
    </rPh>
    <phoneticPr fontId="27"/>
  </si>
  <si>
    <t>浜松大平台</t>
    <rPh sb="0" eb="1">
      <t>ハマ</t>
    </rPh>
    <rPh sb="1" eb="2">
      <t>マツ</t>
    </rPh>
    <rPh sb="2" eb="3">
      <t>オオ</t>
    </rPh>
    <rPh sb="3" eb="4">
      <t>ヒラ</t>
    </rPh>
    <rPh sb="4" eb="5">
      <t>ダイ</t>
    </rPh>
    <phoneticPr fontId="30" alignment="distributed"/>
  </si>
  <si>
    <t>新潟</t>
    <rPh sb="0" eb="2">
      <t>ニイガタ</t>
    </rPh>
    <phoneticPr fontId="27"/>
  </si>
  <si>
    <t>巻総合</t>
    <phoneticPr fontId="27"/>
  </si>
  <si>
    <t>長野</t>
    <rPh sb="0" eb="2">
      <t>ナガノ</t>
    </rPh>
    <phoneticPr fontId="27"/>
  </si>
  <si>
    <t>更級農業</t>
    <rPh sb="0" eb="1">
      <t>サラ</t>
    </rPh>
    <rPh sb="1" eb="2">
      <t>シナ</t>
    </rPh>
    <phoneticPr fontId="30" alignment="distributed"/>
  </si>
  <si>
    <t>南安曇農業</t>
    <rPh sb="0" eb="3">
      <t>ミナミアヅミ</t>
    </rPh>
    <phoneticPr fontId="30" alignment="distributed"/>
  </si>
  <si>
    <t>富山</t>
    <rPh sb="0" eb="2">
      <t>トヤマ</t>
    </rPh>
    <phoneticPr fontId="27"/>
  </si>
  <si>
    <t>入善</t>
    <rPh sb="0" eb="1">
      <t>ニュウ</t>
    </rPh>
    <rPh sb="1" eb="2">
      <t>ゼン</t>
    </rPh>
    <phoneticPr fontId="30" alignment="distributed"/>
  </si>
  <si>
    <t>氷見</t>
    <rPh sb="0" eb="1">
      <t>ヒ</t>
    </rPh>
    <rPh sb="1" eb="2">
      <t>ミ</t>
    </rPh>
    <phoneticPr fontId="30" alignment="distributed"/>
  </si>
  <si>
    <t>小矢部園芸</t>
    <rPh sb="0" eb="1">
      <t>オ</t>
    </rPh>
    <rPh sb="1" eb="2">
      <t>ヤ</t>
    </rPh>
    <rPh sb="2" eb="3">
      <t>ベ</t>
    </rPh>
    <phoneticPr fontId="30" alignment="distributed"/>
  </si>
  <si>
    <t>石川</t>
    <rPh sb="0" eb="2">
      <t>イシカワ</t>
    </rPh>
    <phoneticPr fontId="27"/>
  </si>
  <si>
    <t>翠星</t>
    <rPh sb="0" eb="1">
      <t>スイ</t>
    </rPh>
    <rPh sb="1" eb="2">
      <t>セイ</t>
    </rPh>
    <phoneticPr fontId="30" alignment="distributed"/>
  </si>
  <si>
    <t>七尾東雲</t>
    <rPh sb="0" eb="1">
      <t>ナナ</t>
    </rPh>
    <rPh sb="1" eb="2">
      <t>オ</t>
    </rPh>
    <rPh sb="2" eb="3">
      <t>シノ</t>
    </rPh>
    <rPh sb="3" eb="4">
      <t>ノメ</t>
    </rPh>
    <phoneticPr fontId="30" alignment="distributed"/>
  </si>
  <si>
    <t>能登</t>
    <rPh sb="0" eb="1">
      <t>ノ</t>
    </rPh>
    <rPh sb="1" eb="2">
      <t>ト</t>
    </rPh>
    <phoneticPr fontId="30" alignment="distributed"/>
  </si>
  <si>
    <t>津幡</t>
    <rPh sb="0" eb="1">
      <t>ツ</t>
    </rPh>
    <rPh sb="1" eb="2">
      <t>バタ</t>
    </rPh>
    <phoneticPr fontId="30" alignment="distributed"/>
  </si>
  <si>
    <t>福井</t>
    <rPh sb="0" eb="2">
      <t>フクイ</t>
    </rPh>
    <phoneticPr fontId="27"/>
  </si>
  <si>
    <t>愛知</t>
    <rPh sb="0" eb="2">
      <t>アイチ</t>
    </rPh>
    <phoneticPr fontId="27"/>
  </si>
  <si>
    <t>岐阜</t>
    <rPh sb="0" eb="2">
      <t>ギフ</t>
    </rPh>
    <phoneticPr fontId="27"/>
  </si>
  <si>
    <t>郡上</t>
    <rPh sb="0" eb="1">
      <t>グ</t>
    </rPh>
    <rPh sb="1" eb="2">
      <t>ジョウ</t>
    </rPh>
    <phoneticPr fontId="30" alignment="distributed"/>
  </si>
  <si>
    <t>三重</t>
    <rPh sb="0" eb="2">
      <t>ミエ</t>
    </rPh>
    <phoneticPr fontId="27"/>
  </si>
  <si>
    <t>久居農林</t>
    <rPh sb="0" eb="1">
      <t>ヒサ</t>
    </rPh>
    <rPh sb="1" eb="2">
      <t>イ</t>
    </rPh>
    <rPh sb="2" eb="3">
      <t>ノウ</t>
    </rPh>
    <rPh sb="3" eb="4">
      <t>リン</t>
    </rPh>
    <phoneticPr fontId="30" alignment="distributed"/>
  </si>
  <si>
    <t>明野</t>
    <rPh sb="0" eb="1">
      <t>アケ</t>
    </rPh>
    <rPh sb="1" eb="2">
      <t>ノ</t>
    </rPh>
    <phoneticPr fontId="30" alignment="distributed"/>
  </si>
  <si>
    <t>相可</t>
    <rPh sb="0" eb="1">
      <t>オウ</t>
    </rPh>
    <rPh sb="1" eb="2">
      <t>カ</t>
    </rPh>
    <phoneticPr fontId="30" alignment="distributed"/>
  </si>
  <si>
    <t>伊賀白鳳</t>
    <rPh sb="0" eb="1">
      <t>イ</t>
    </rPh>
    <rPh sb="1" eb="2">
      <t>ガ</t>
    </rPh>
    <rPh sb="2" eb="3">
      <t>ハク</t>
    </rPh>
    <rPh sb="3" eb="4">
      <t>ホウ</t>
    </rPh>
    <phoneticPr fontId="30" alignment="distributed"/>
  </si>
  <si>
    <t>滋賀</t>
    <rPh sb="0" eb="2">
      <t>シガ</t>
    </rPh>
    <phoneticPr fontId="27"/>
  </si>
  <si>
    <t>京都</t>
    <rPh sb="0" eb="2">
      <t>キョウト</t>
    </rPh>
    <phoneticPr fontId="27"/>
  </si>
  <si>
    <t>府立</t>
    <rPh sb="0" eb="2">
      <t>フリツ</t>
    </rPh>
    <phoneticPr fontId="27"/>
  </si>
  <si>
    <t>北桑田(美山分校)</t>
    <rPh sb="4" eb="5">
      <t>ミ</t>
    </rPh>
    <rPh sb="5" eb="6">
      <t>ヤマ</t>
    </rPh>
    <phoneticPr fontId="27" alignment="distributed"/>
  </si>
  <si>
    <t>須知</t>
    <rPh sb="0" eb="1">
      <t>シュウ</t>
    </rPh>
    <rPh sb="1" eb="2">
      <t>チ</t>
    </rPh>
    <phoneticPr fontId="27" alignment="distributed"/>
  </si>
  <si>
    <t>綾部(東分校)</t>
  </si>
  <si>
    <t>福知山(三和分校)</t>
  </si>
  <si>
    <t>峰山(弥栄分校)</t>
    <rPh sb="3" eb="4">
      <t>ヤ</t>
    </rPh>
    <rPh sb="4" eb="5">
      <t>サカ</t>
    </rPh>
    <phoneticPr fontId="27" alignment="distributed"/>
  </si>
  <si>
    <t>久美浜</t>
    <rPh sb="0" eb="1">
      <t>ク</t>
    </rPh>
    <rPh sb="1" eb="2">
      <t>ミ</t>
    </rPh>
    <rPh sb="2" eb="3">
      <t>ハマ</t>
    </rPh>
    <phoneticPr fontId="27" alignment="distributed"/>
  </si>
  <si>
    <t>大阪</t>
    <rPh sb="0" eb="2">
      <t>オオサカ</t>
    </rPh>
    <phoneticPr fontId="27"/>
  </si>
  <si>
    <t>農芸</t>
    <rPh sb="0" eb="1">
      <t>ノウ</t>
    </rPh>
    <rPh sb="1" eb="2">
      <t>ゲイ</t>
    </rPh>
    <phoneticPr fontId="27" alignment="distributed"/>
  </si>
  <si>
    <t>能勢</t>
    <rPh sb="0" eb="1">
      <t>ノ</t>
    </rPh>
    <rPh sb="1" eb="2">
      <t>セ</t>
    </rPh>
    <phoneticPr fontId="27" alignment="distributed"/>
  </si>
  <si>
    <t>園芸</t>
    <rPh sb="0" eb="1">
      <t>エン</t>
    </rPh>
    <rPh sb="1" eb="2">
      <t>ゲイ</t>
    </rPh>
    <phoneticPr fontId="27" alignment="distributed"/>
  </si>
  <si>
    <t>枚岡樟風</t>
    <rPh sb="0" eb="1">
      <t>ヒラ</t>
    </rPh>
    <rPh sb="1" eb="2">
      <t>オカ</t>
    </rPh>
    <rPh sb="2" eb="3">
      <t>ショウ</t>
    </rPh>
    <rPh sb="3" eb="4">
      <t>フウ</t>
    </rPh>
    <phoneticPr fontId="27" alignment="distributed"/>
  </si>
  <si>
    <t>貝塚</t>
    <rPh sb="0" eb="1">
      <t>カイ</t>
    </rPh>
    <rPh sb="1" eb="2">
      <t>ヅカ</t>
    </rPh>
    <phoneticPr fontId="27" alignment="distributed"/>
  </si>
  <si>
    <t>兵庫</t>
    <rPh sb="0" eb="2">
      <t>ヒョウゴ</t>
    </rPh>
    <phoneticPr fontId="27"/>
  </si>
  <si>
    <t>農業</t>
    <phoneticPr fontId="27"/>
  </si>
  <si>
    <t>有馬</t>
    <phoneticPr fontId="27"/>
  </si>
  <si>
    <t>氷上</t>
    <phoneticPr fontId="27"/>
  </si>
  <si>
    <t>上郡</t>
    <phoneticPr fontId="27"/>
  </si>
  <si>
    <t>佐用</t>
    <phoneticPr fontId="27"/>
  </si>
  <si>
    <t>山崎</t>
    <phoneticPr fontId="27"/>
  </si>
  <si>
    <t>淡路</t>
    <phoneticPr fontId="27"/>
  </si>
  <si>
    <t>奈良</t>
    <rPh sb="0" eb="2">
      <t>ナラ</t>
    </rPh>
    <phoneticPr fontId="27"/>
  </si>
  <si>
    <t>磯城野</t>
    <rPh sb="0" eb="1">
      <t>シ</t>
    </rPh>
    <rPh sb="1" eb="2">
      <t>キ</t>
    </rPh>
    <rPh sb="2" eb="3">
      <t>ノ</t>
    </rPh>
    <phoneticPr fontId="27" alignment="distributed"/>
  </si>
  <si>
    <t>御所実業</t>
    <rPh sb="0" eb="1">
      <t>ゴ</t>
    </rPh>
    <rPh sb="1" eb="2">
      <t>セ</t>
    </rPh>
    <phoneticPr fontId="27" alignment="distributed"/>
  </si>
  <si>
    <t>山辺(山添分校)</t>
    <rPh sb="3" eb="5">
      <t>ヤマゾエ</t>
    </rPh>
    <rPh sb="5" eb="7">
      <t>ブンコウ</t>
    </rPh>
    <phoneticPr fontId="27"/>
  </si>
  <si>
    <t>五條(賀名生分校)</t>
    <rPh sb="0" eb="2">
      <t>ゴジョウ</t>
    </rPh>
    <rPh sb="3" eb="6">
      <t>アノウ</t>
    </rPh>
    <rPh sb="6" eb="8">
      <t>ブンコウ</t>
    </rPh>
    <phoneticPr fontId="27"/>
  </si>
  <si>
    <t>和歌山</t>
    <rPh sb="0" eb="3">
      <t>ワカヤマ</t>
    </rPh>
    <phoneticPr fontId="27"/>
  </si>
  <si>
    <t>南部</t>
    <rPh sb="0" eb="1">
      <t>ミナ</t>
    </rPh>
    <rPh sb="1" eb="2">
      <t>ベ</t>
    </rPh>
    <phoneticPr fontId="27" alignment="distributed"/>
  </si>
  <si>
    <t>鳥取</t>
    <rPh sb="0" eb="2">
      <t>トットリ</t>
    </rPh>
    <phoneticPr fontId="27"/>
  </si>
  <si>
    <t>島根</t>
    <rPh sb="0" eb="2">
      <t>シマネ</t>
    </rPh>
    <phoneticPr fontId="27"/>
  </si>
  <si>
    <t>邇摩</t>
    <rPh sb="0" eb="1">
      <t>ニ</t>
    </rPh>
    <rPh sb="1" eb="2">
      <t>マ</t>
    </rPh>
    <phoneticPr fontId="27" alignment="distributed"/>
  </si>
  <si>
    <t>岡山</t>
    <rPh sb="0" eb="2">
      <t>オカヤマ</t>
    </rPh>
    <phoneticPr fontId="27"/>
  </si>
  <si>
    <t>高松農業</t>
    <rPh sb="0" eb="1">
      <t>タカ</t>
    </rPh>
    <rPh sb="1" eb="2">
      <t>マツ</t>
    </rPh>
    <rPh sb="2" eb="3">
      <t>ノウ</t>
    </rPh>
    <rPh sb="3" eb="4">
      <t>ギョウ</t>
    </rPh>
    <phoneticPr fontId="27" alignment="distributed"/>
  </si>
  <si>
    <t>勝間田</t>
    <rPh sb="0" eb="1">
      <t>カツ</t>
    </rPh>
    <rPh sb="1" eb="2">
      <t>マ</t>
    </rPh>
    <rPh sb="2" eb="3">
      <t>ダ</t>
    </rPh>
    <phoneticPr fontId="27" alignment="distributed"/>
  </si>
  <si>
    <t>瀬戸南</t>
    <rPh sb="0" eb="1">
      <t>セ</t>
    </rPh>
    <rPh sb="1" eb="2">
      <t>ト</t>
    </rPh>
    <rPh sb="2" eb="3">
      <t>ミナミ</t>
    </rPh>
    <phoneticPr fontId="27" alignment="distributed"/>
  </si>
  <si>
    <t>新見</t>
    <rPh sb="0" eb="1">
      <t>ニイ</t>
    </rPh>
    <rPh sb="1" eb="2">
      <t>ミ</t>
    </rPh>
    <phoneticPr fontId="27" alignment="distributed"/>
  </si>
  <si>
    <t>興陽</t>
    <rPh sb="0" eb="1">
      <t>コウ</t>
    </rPh>
    <rPh sb="1" eb="2">
      <t>ヨウ</t>
    </rPh>
    <phoneticPr fontId="27" alignment="distributed"/>
  </si>
  <si>
    <t>井原(南校地)</t>
    <rPh sb="0" eb="1">
      <t>イ</t>
    </rPh>
    <rPh sb="1" eb="2">
      <t>バラ</t>
    </rPh>
    <rPh sb="3" eb="4">
      <t>ミナミ</t>
    </rPh>
    <rPh sb="4" eb="6">
      <t>コウチ</t>
    </rPh>
    <phoneticPr fontId="27" alignment="distributed"/>
  </si>
  <si>
    <t>井原(北校地)</t>
    <rPh sb="0" eb="1">
      <t>イ</t>
    </rPh>
    <rPh sb="1" eb="2">
      <t>バラ</t>
    </rPh>
    <rPh sb="3" eb="4">
      <t>キタ</t>
    </rPh>
    <rPh sb="4" eb="6">
      <t>コウチ</t>
    </rPh>
    <phoneticPr fontId="27" alignment="distributed"/>
  </si>
  <si>
    <t>真庭</t>
    <rPh sb="0" eb="1">
      <t>マ</t>
    </rPh>
    <rPh sb="1" eb="2">
      <t>ニワ</t>
    </rPh>
    <phoneticPr fontId="27" alignment="distributed"/>
  </si>
  <si>
    <t>高梁城南</t>
    <rPh sb="0" eb="1">
      <t>タカ</t>
    </rPh>
    <rPh sb="1" eb="2">
      <t>ハシ</t>
    </rPh>
    <rPh sb="2" eb="3">
      <t>ジョウ</t>
    </rPh>
    <rPh sb="3" eb="4">
      <t>ナン</t>
    </rPh>
    <phoneticPr fontId="27" alignment="distributed"/>
  </si>
  <si>
    <t>広島</t>
    <rPh sb="0" eb="2">
      <t>ヒロシマ</t>
    </rPh>
    <phoneticPr fontId="27"/>
  </si>
  <si>
    <t>沼南</t>
    <rPh sb="0" eb="1">
      <t>ショウ</t>
    </rPh>
    <rPh sb="1" eb="2">
      <t>ナン</t>
    </rPh>
    <phoneticPr fontId="27" alignment="distributed"/>
  </si>
  <si>
    <t>油木</t>
    <rPh sb="0" eb="1">
      <t>ユ</t>
    </rPh>
    <rPh sb="1" eb="2">
      <t>キ</t>
    </rPh>
    <phoneticPr fontId="27" alignment="distributed"/>
  </si>
  <si>
    <t>山口</t>
    <rPh sb="0" eb="2">
      <t>ヤマグチ</t>
    </rPh>
    <phoneticPr fontId="27"/>
  </si>
  <si>
    <t>田布施農工</t>
    <rPh sb="0" eb="1">
      <t>タ</t>
    </rPh>
    <rPh sb="1" eb="2">
      <t>ブ</t>
    </rPh>
    <rPh sb="2" eb="3">
      <t>セ</t>
    </rPh>
    <phoneticPr fontId="27" alignment="distributed"/>
  </si>
  <si>
    <t>西市</t>
    <rPh sb="0" eb="1">
      <t>ニシ</t>
    </rPh>
    <rPh sb="1" eb="2">
      <t>イチ</t>
    </rPh>
    <phoneticPr fontId="27" alignment="distributed"/>
  </si>
  <si>
    <t>大津緑洋</t>
    <rPh sb="0" eb="1">
      <t>オオ</t>
    </rPh>
    <rPh sb="1" eb="2">
      <t>ツ</t>
    </rPh>
    <rPh sb="2" eb="3">
      <t>リョク</t>
    </rPh>
    <rPh sb="3" eb="4">
      <t>ヨウ</t>
    </rPh>
    <phoneticPr fontId="27" alignment="distributed"/>
  </si>
  <si>
    <t>奈古</t>
    <rPh sb="0" eb="1">
      <t>ナ</t>
    </rPh>
    <rPh sb="1" eb="2">
      <t>ゴ</t>
    </rPh>
    <phoneticPr fontId="27" alignment="distributed"/>
  </si>
  <si>
    <t>徳島</t>
    <rPh sb="0" eb="2">
      <t>トクシマ</t>
    </rPh>
    <phoneticPr fontId="27"/>
  </si>
  <si>
    <t>城西</t>
    <rPh sb="0" eb="1">
      <t>ジョウ</t>
    </rPh>
    <rPh sb="1" eb="2">
      <t>セイ</t>
    </rPh>
    <phoneticPr fontId="27" alignment="distributed"/>
  </si>
  <si>
    <t>城西(神山分校)</t>
    <rPh sb="3" eb="4">
      <t>カミ</t>
    </rPh>
    <rPh sb="4" eb="5">
      <t>ヤマ</t>
    </rPh>
    <rPh sb="5" eb="6">
      <t>ブン</t>
    </rPh>
    <rPh sb="6" eb="7">
      <t>コウ</t>
    </rPh>
    <phoneticPr fontId="27" alignment="distributed"/>
  </si>
  <si>
    <t>小松島西</t>
    <rPh sb="0" eb="1">
      <t>コ</t>
    </rPh>
    <rPh sb="1" eb="2">
      <t>マツ</t>
    </rPh>
    <rPh sb="2" eb="3">
      <t>シマ</t>
    </rPh>
    <rPh sb="3" eb="4">
      <t>ニシ</t>
    </rPh>
    <phoneticPr fontId="27" alignment="distributed"/>
  </si>
  <si>
    <t>小松島西(勝浦校)</t>
    <rPh sb="5" eb="6">
      <t>カツ</t>
    </rPh>
    <rPh sb="6" eb="7">
      <t>ウラ</t>
    </rPh>
    <rPh sb="7" eb="8">
      <t>コウ</t>
    </rPh>
    <phoneticPr fontId="27" alignment="distributed"/>
  </si>
  <si>
    <t>吉野川</t>
    <rPh sb="0" eb="1">
      <t>ヨシ</t>
    </rPh>
    <rPh sb="1" eb="2">
      <t>ノ</t>
    </rPh>
    <rPh sb="2" eb="3">
      <t>ガワ</t>
    </rPh>
    <phoneticPr fontId="27" alignment="distributed"/>
  </si>
  <si>
    <t>三好</t>
    <rPh sb="0" eb="1">
      <t>ミ</t>
    </rPh>
    <rPh sb="1" eb="2">
      <t>ヨシ</t>
    </rPh>
    <phoneticPr fontId="27" alignment="distributed"/>
  </si>
  <si>
    <t>香川</t>
    <rPh sb="0" eb="2">
      <t>カガワ</t>
    </rPh>
    <phoneticPr fontId="27"/>
  </si>
  <si>
    <t>飯山</t>
    <rPh sb="0" eb="1">
      <t>ハン</t>
    </rPh>
    <rPh sb="1" eb="2">
      <t>ザン</t>
    </rPh>
    <phoneticPr fontId="27" alignment="distributed"/>
  </si>
  <si>
    <t>愛媛</t>
    <rPh sb="0" eb="2">
      <t>エヒメ</t>
    </rPh>
    <phoneticPr fontId="27"/>
  </si>
  <si>
    <t>丹原</t>
    <rPh sb="0" eb="1">
      <t>タン</t>
    </rPh>
    <rPh sb="1" eb="2">
      <t>バラ</t>
    </rPh>
    <phoneticPr fontId="27" alignment="distributed"/>
  </si>
  <si>
    <t>愛媛大学附属</t>
    <phoneticPr fontId="27"/>
  </si>
  <si>
    <t>高知</t>
    <rPh sb="0" eb="2">
      <t>コウチ</t>
    </rPh>
    <phoneticPr fontId="27"/>
  </si>
  <si>
    <t>福岡</t>
    <rPh sb="0" eb="2">
      <t>フクオカ</t>
    </rPh>
    <phoneticPr fontId="27"/>
  </si>
  <si>
    <t>行橋</t>
    <rPh sb="0" eb="1">
      <t>ユク</t>
    </rPh>
    <rPh sb="1" eb="2">
      <t>ハシ</t>
    </rPh>
    <phoneticPr fontId="27" alignment="distributed"/>
  </si>
  <si>
    <t>遠賀</t>
    <rPh sb="0" eb="1">
      <t>オン</t>
    </rPh>
    <rPh sb="1" eb="2">
      <t>ガ</t>
    </rPh>
    <phoneticPr fontId="27" alignment="distributed"/>
  </si>
  <si>
    <t>久留米筑水</t>
    <rPh sb="0" eb="1">
      <t>ク</t>
    </rPh>
    <rPh sb="1" eb="2">
      <t>ル</t>
    </rPh>
    <rPh sb="2" eb="3">
      <t>メ</t>
    </rPh>
    <rPh sb="3" eb="4">
      <t>チク</t>
    </rPh>
    <rPh sb="4" eb="5">
      <t>スイ</t>
    </rPh>
    <phoneticPr fontId="27" alignment="distributed"/>
  </si>
  <si>
    <t>八女農業</t>
    <rPh sb="0" eb="1">
      <t>ヤ</t>
    </rPh>
    <rPh sb="1" eb="2">
      <t>メ</t>
    </rPh>
    <phoneticPr fontId="27" alignment="distributed"/>
  </si>
  <si>
    <t>朝倉光陽</t>
    <rPh sb="2" eb="3">
      <t>コウ</t>
    </rPh>
    <rPh sb="3" eb="4">
      <t>ヨウ</t>
    </rPh>
    <phoneticPr fontId="27" alignment="distributed"/>
  </si>
  <si>
    <t>嘉穂総合</t>
    <rPh sb="0" eb="1">
      <t>カ</t>
    </rPh>
    <rPh sb="1" eb="2">
      <t>ホ</t>
    </rPh>
    <phoneticPr fontId="27" alignment="distributed"/>
  </si>
  <si>
    <t>佐賀</t>
    <rPh sb="0" eb="2">
      <t>サガ</t>
    </rPh>
    <phoneticPr fontId="27"/>
  </si>
  <si>
    <t>神埼清明</t>
    <rPh sb="0" eb="1">
      <t>カン</t>
    </rPh>
    <rPh sb="1" eb="2">
      <t>ザキ</t>
    </rPh>
    <rPh sb="2" eb="3">
      <t>セイ</t>
    </rPh>
    <rPh sb="3" eb="4">
      <t>メイ</t>
    </rPh>
    <phoneticPr fontId="27" alignment="distributed"/>
  </si>
  <si>
    <t>高志館</t>
    <rPh sb="0" eb="1">
      <t>コウ</t>
    </rPh>
    <rPh sb="1" eb="2">
      <t>シ</t>
    </rPh>
    <rPh sb="2" eb="3">
      <t>カン</t>
    </rPh>
    <phoneticPr fontId="27" alignment="distributed"/>
  </si>
  <si>
    <t>唐津南</t>
    <phoneticPr fontId="27"/>
  </si>
  <si>
    <t>長崎</t>
    <rPh sb="0" eb="2">
      <t>ナガサキ</t>
    </rPh>
    <phoneticPr fontId="27"/>
  </si>
  <si>
    <t>諫早農業</t>
    <rPh sb="0" eb="1">
      <t>イサ</t>
    </rPh>
    <rPh sb="1" eb="2">
      <t>ハヤ</t>
    </rPh>
    <phoneticPr fontId="27" alignment="distributed"/>
  </si>
  <si>
    <t>西彼農業</t>
    <rPh sb="0" eb="1">
      <t>セイ</t>
    </rPh>
    <rPh sb="1" eb="2">
      <t>ヒ</t>
    </rPh>
    <phoneticPr fontId="27" alignment="distributed"/>
  </si>
  <si>
    <t>北松農業</t>
    <rPh sb="0" eb="1">
      <t>ホク</t>
    </rPh>
    <rPh sb="1" eb="2">
      <t>ショウ</t>
    </rPh>
    <phoneticPr fontId="27" alignment="distributed"/>
  </si>
  <si>
    <t>熊本</t>
    <rPh sb="0" eb="2">
      <t>クマモト</t>
    </rPh>
    <phoneticPr fontId="27"/>
  </si>
  <si>
    <t>北稜</t>
    <phoneticPr fontId="27"/>
  </si>
  <si>
    <t>翔陽</t>
    <phoneticPr fontId="27"/>
  </si>
  <si>
    <t>矢部</t>
    <phoneticPr fontId="27"/>
  </si>
  <si>
    <t>芦北</t>
    <phoneticPr fontId="27"/>
  </si>
  <si>
    <t>南稜</t>
    <phoneticPr fontId="27"/>
  </si>
  <si>
    <t>河浦</t>
    <phoneticPr fontId="27"/>
  </si>
  <si>
    <t>大分</t>
    <rPh sb="0" eb="2">
      <t>オオイタ</t>
    </rPh>
    <phoneticPr fontId="27"/>
  </si>
  <si>
    <t>日出総合</t>
    <rPh sb="0" eb="1">
      <t>ヒ</t>
    </rPh>
    <rPh sb="1" eb="2">
      <t>ジ</t>
    </rPh>
    <phoneticPr fontId="27" alignment="distributed"/>
  </si>
  <si>
    <t>国東</t>
    <rPh sb="0" eb="1">
      <t>クニ</t>
    </rPh>
    <rPh sb="1" eb="2">
      <t>サキ</t>
    </rPh>
    <phoneticPr fontId="27" alignment="distributed"/>
  </si>
  <si>
    <t>大分東</t>
    <phoneticPr fontId="27"/>
  </si>
  <si>
    <t>三重総合</t>
    <rPh sb="0" eb="1">
      <t>ミ</t>
    </rPh>
    <rPh sb="1" eb="2">
      <t>エ</t>
    </rPh>
    <phoneticPr fontId="27" alignment="distributed"/>
  </si>
  <si>
    <t>三重総合(久住校)</t>
    <rPh sb="5" eb="6">
      <t>ク</t>
    </rPh>
    <rPh sb="6" eb="7">
      <t>ジュウ</t>
    </rPh>
    <phoneticPr fontId="27" alignment="distributed"/>
  </si>
  <si>
    <t>日田林工</t>
    <rPh sb="0" eb="1">
      <t>ヒ</t>
    </rPh>
    <rPh sb="1" eb="2">
      <t>タ</t>
    </rPh>
    <rPh sb="2" eb="3">
      <t>リン</t>
    </rPh>
    <rPh sb="3" eb="4">
      <t>コウ</t>
    </rPh>
    <phoneticPr fontId="27" alignment="distributed"/>
  </si>
  <si>
    <t>宇佐産業科学</t>
    <rPh sb="0" eb="1">
      <t>ウ</t>
    </rPh>
    <rPh sb="1" eb="2">
      <t>サ</t>
    </rPh>
    <phoneticPr fontId="27" alignment="distributed"/>
  </si>
  <si>
    <t>宮崎</t>
    <rPh sb="0" eb="2">
      <t>ミヤザキ</t>
    </rPh>
    <phoneticPr fontId="27"/>
  </si>
  <si>
    <t>宮崎農業</t>
    <rPh sb="0" eb="1">
      <t>ミヤ</t>
    </rPh>
    <rPh sb="1" eb="2">
      <t>ザキ</t>
    </rPh>
    <phoneticPr fontId="27" alignment="distributed"/>
  </si>
  <si>
    <t>高鍋農業</t>
    <rPh sb="0" eb="1">
      <t>タカ</t>
    </rPh>
    <rPh sb="1" eb="2">
      <t>ナベ</t>
    </rPh>
    <phoneticPr fontId="27" alignment="distributed"/>
  </si>
  <si>
    <t>本庄</t>
    <rPh sb="0" eb="1">
      <t>ホン</t>
    </rPh>
    <rPh sb="1" eb="2">
      <t>ジョウ</t>
    </rPh>
    <phoneticPr fontId="27" alignment="distributed"/>
  </si>
  <si>
    <t>小林秀峰</t>
    <rPh sb="0" eb="1">
      <t>コ</t>
    </rPh>
    <rPh sb="1" eb="2">
      <t>バヤシ</t>
    </rPh>
    <rPh sb="2" eb="3">
      <t>シュウ</t>
    </rPh>
    <rPh sb="3" eb="4">
      <t>ホウ</t>
    </rPh>
    <phoneticPr fontId="27" alignment="distributed"/>
  </si>
  <si>
    <t>高千穂</t>
    <rPh sb="0" eb="1">
      <t>タカ</t>
    </rPh>
    <rPh sb="1" eb="2">
      <t>チ</t>
    </rPh>
    <rPh sb="2" eb="3">
      <t>ホ</t>
    </rPh>
    <phoneticPr fontId="27" alignment="distributed"/>
  </si>
  <si>
    <t>門川</t>
    <rPh sb="0" eb="1">
      <t>カド</t>
    </rPh>
    <rPh sb="1" eb="2">
      <t>ガワ</t>
    </rPh>
    <phoneticPr fontId="27" alignment="distributed"/>
  </si>
  <si>
    <t>日南振徳</t>
    <rPh sb="0" eb="1">
      <t>ニチ</t>
    </rPh>
    <rPh sb="1" eb="2">
      <t>ナン</t>
    </rPh>
    <rPh sb="2" eb="3">
      <t>シン</t>
    </rPh>
    <rPh sb="3" eb="4">
      <t>トク</t>
    </rPh>
    <phoneticPr fontId="27" alignment="distributed"/>
  </si>
  <si>
    <t>鹿児島</t>
    <rPh sb="0" eb="3">
      <t>カゴシマ</t>
    </rPh>
    <phoneticPr fontId="27"/>
  </si>
  <si>
    <t>山川</t>
    <phoneticPr fontId="27"/>
  </si>
  <si>
    <t>鶴翔</t>
    <phoneticPr fontId="27"/>
  </si>
  <si>
    <t>末吉</t>
    <phoneticPr fontId="27"/>
  </si>
  <si>
    <t>曽於</t>
    <phoneticPr fontId="27"/>
  </si>
  <si>
    <t>霧島</t>
  </si>
  <si>
    <t>市立</t>
    <rPh sb="0" eb="2">
      <t>シリツ</t>
    </rPh>
    <phoneticPr fontId="27"/>
  </si>
  <si>
    <t>沖縄</t>
    <rPh sb="0" eb="2">
      <t>オキナワ</t>
    </rPh>
    <phoneticPr fontId="27"/>
  </si>
  <si>
    <t>久米島</t>
    <phoneticPr fontId="27"/>
  </si>
  <si>
    <t>騎乗者資格認定試験</t>
    <phoneticPr fontId="14"/>
  </si>
  <si>
    <t>Ｃ級</t>
    <rPh sb="1" eb="2">
      <t>キュウ</t>
    </rPh>
    <phoneticPr fontId="14"/>
  </si>
  <si>
    <t>Ｂ級</t>
    <rPh sb="1" eb="2">
      <t>キュウ</t>
    </rPh>
    <phoneticPr fontId="14"/>
  </si>
  <si>
    <t>騎乗者資格認定試験</t>
    <phoneticPr fontId="14"/>
  </si>
  <si>
    <t>Ｄ</t>
    <phoneticPr fontId="14"/>
  </si>
  <si>
    <t>Ｅ</t>
    <phoneticPr fontId="14"/>
  </si>
  <si>
    <t>金賞以上</t>
    <rPh sb="2" eb="4">
      <t>イジョウ</t>
    </rPh>
    <phoneticPr fontId="14"/>
  </si>
  <si>
    <t>コピー用コード</t>
    <rPh sb="3" eb="4">
      <t>ヨウ</t>
    </rPh>
    <phoneticPr fontId="14"/>
  </si>
  <si>
    <t>全国農業高等学校長協会　アグリマイスター顕彰制度　区分表</t>
    <phoneticPr fontId="14"/>
  </si>
  <si>
    <t>大臣賞</t>
    <rPh sb="0" eb="3">
      <t>ダイジンショウ</t>
    </rPh>
    <phoneticPr fontId="14"/>
  </si>
  <si>
    <t>中級</t>
    <rPh sb="0" eb="2">
      <t>チュウキュウ</t>
    </rPh>
    <phoneticPr fontId="14"/>
  </si>
  <si>
    <t>初級</t>
    <rPh sb="0" eb="2">
      <t>ショキュウ</t>
    </rPh>
    <phoneticPr fontId="14"/>
  </si>
  <si>
    <t>Ｓ</t>
    <phoneticPr fontId="14"/>
  </si>
  <si>
    <t>Ａ</t>
    <phoneticPr fontId="14"/>
  </si>
  <si>
    <t>Ｂ</t>
    <phoneticPr fontId="14"/>
  </si>
  <si>
    <t>Ｃ</t>
    <phoneticPr fontId="14"/>
  </si>
  <si>
    <t>Ｅ</t>
    <phoneticPr fontId="14"/>
  </si>
  <si>
    <t>Ｄ</t>
    <phoneticPr fontId="14"/>
  </si>
  <si>
    <t>Ｆ</t>
    <phoneticPr fontId="14"/>
  </si>
  <si>
    <t>公益社団法人色彩検定協会</t>
    <rPh sb="0" eb="2">
      <t>コウエキ</t>
    </rPh>
    <rPh sb="2" eb="6">
      <t>シャダンホウジン</t>
    </rPh>
    <phoneticPr fontId="14"/>
  </si>
  <si>
    <t>都道府県職業能力開発協会</t>
    <phoneticPr fontId="14"/>
  </si>
  <si>
    <t>園芸装飾技能検定（室内園芸装飾作業）</t>
    <rPh sb="0" eb="2">
      <t>エンゲイ</t>
    </rPh>
    <rPh sb="2" eb="4">
      <t>ソウショク</t>
    </rPh>
    <rPh sb="4" eb="6">
      <t>ギノウ</t>
    </rPh>
    <rPh sb="6" eb="8">
      <t>ケンテイ</t>
    </rPh>
    <rPh sb="15" eb="17">
      <t>サギョウ</t>
    </rPh>
    <phoneticPr fontId="14"/>
  </si>
  <si>
    <t>全国優秀
地区最優秀</t>
    <phoneticPr fontId="14"/>
  </si>
  <si>
    <t>地区優秀
県最優秀</t>
    <phoneticPr fontId="14"/>
  </si>
  <si>
    <t>県優秀</t>
    <phoneticPr fontId="14"/>
  </si>
  <si>
    <t>フラワーデザイナー資格検定</t>
    <rPh sb="9" eb="11">
      <t>シカク</t>
    </rPh>
    <phoneticPr fontId="14"/>
  </si>
  <si>
    <t>公益社団法人日本実験動物協会</t>
    <rPh sb="0" eb="2">
      <t>コウエキ</t>
    </rPh>
    <phoneticPr fontId="14"/>
  </si>
  <si>
    <t>一般社団法人日本造園建設業協会</t>
    <rPh sb="0" eb="2">
      <t>イッパン</t>
    </rPh>
    <rPh sb="2" eb="4">
      <t>シャダン</t>
    </rPh>
    <rPh sb="4" eb="6">
      <t>ホウジン</t>
    </rPh>
    <phoneticPr fontId="14"/>
  </si>
  <si>
    <t>公益財団法人日本数学検定協会</t>
    <rPh sb="0" eb="2">
      <t>コウエキ</t>
    </rPh>
    <rPh sb="2" eb="4">
      <t>ザイダン</t>
    </rPh>
    <rPh sb="4" eb="6">
      <t>ホウジン</t>
    </rPh>
    <phoneticPr fontId="14"/>
  </si>
  <si>
    <t>１級以上</t>
    <phoneticPr fontId="14"/>
  </si>
  <si>
    <t>１級</t>
    <phoneticPr fontId="14"/>
  </si>
  <si>
    <t>１級以上</t>
    <rPh sb="2" eb="4">
      <t>イジョウ</t>
    </rPh>
    <phoneticPr fontId="14"/>
  </si>
  <si>
    <t>ベネッセ・朝日新聞</t>
    <rPh sb="5" eb="7">
      <t>アサヒ</t>
    </rPh>
    <rPh sb="7" eb="9">
      <t>シンブン</t>
    </rPh>
    <phoneticPr fontId="14"/>
  </si>
  <si>
    <t>公益財団法人画像情報教育振興協会</t>
    <rPh sb="0" eb="2">
      <t>コウエキ</t>
    </rPh>
    <rPh sb="2" eb="4">
      <t>ザイダン</t>
    </rPh>
    <rPh sb="4" eb="6">
      <t>ホウジン</t>
    </rPh>
    <rPh sb="14" eb="16">
      <t>キョウカイ</t>
    </rPh>
    <phoneticPr fontId="14"/>
  </si>
  <si>
    <t>情報処理検定試験</t>
    <phoneticPr fontId="14"/>
  </si>
  <si>
    <t>２級情+プロ
部門１級</t>
    <rPh sb="2" eb="3">
      <t>ジョウ</t>
    </rPh>
    <rPh sb="10" eb="11">
      <t>キュウ</t>
    </rPh>
    <phoneticPr fontId="14"/>
  </si>
  <si>
    <t>３級</t>
    <rPh sb="1" eb="2">
      <t>キュウ</t>
    </rPh>
    <phoneticPr fontId="14"/>
  </si>
  <si>
    <t>部門２級</t>
    <rPh sb="0" eb="2">
      <t>ブモン</t>
    </rPh>
    <rPh sb="3" eb="4">
      <t>キュウ</t>
    </rPh>
    <phoneticPr fontId="14"/>
  </si>
  <si>
    <t>1級情+プロ</t>
    <rPh sb="1" eb="2">
      <t>キュウ</t>
    </rPh>
    <rPh sb="2" eb="3">
      <t>ジョウ</t>
    </rPh>
    <phoneticPr fontId="14"/>
  </si>
  <si>
    <t>１級情報+プログラム</t>
    <rPh sb="2" eb="4">
      <t>ジョウホウ</t>
    </rPh>
    <phoneticPr fontId="14"/>
  </si>
  <si>
    <t>情報処理検定試験</t>
    <phoneticPr fontId="14"/>
  </si>
  <si>
    <t>２級プログラミング部門</t>
    <rPh sb="9" eb="11">
      <t>ブモン</t>
    </rPh>
    <phoneticPr fontId="14"/>
  </si>
  <si>
    <t>２級ビジネス情報部門</t>
    <rPh sb="1" eb="2">
      <t>キュウ</t>
    </rPh>
    <rPh sb="6" eb="8">
      <t>ジョウホウ</t>
    </rPh>
    <rPh sb="8" eb="10">
      <t>ブモン</t>
    </rPh>
    <phoneticPr fontId="14"/>
  </si>
  <si>
    <t>Ｄ</t>
    <phoneticPr fontId="14"/>
  </si>
  <si>
    <t>２級情報+プログラム</t>
    <rPh sb="1" eb="2">
      <t>キュウ</t>
    </rPh>
    <rPh sb="2" eb="4">
      <t>ジョウホウ</t>
    </rPh>
    <phoneticPr fontId="14"/>
  </si>
  <si>
    <t>Ｃ</t>
    <phoneticPr fontId="14"/>
  </si>
  <si>
    <t>１級ビジネス情報部門</t>
    <rPh sb="1" eb="2">
      <t>キュウ</t>
    </rPh>
    <rPh sb="6" eb="8">
      <t>ジョウホウ</t>
    </rPh>
    <rPh sb="8" eb="10">
      <t>ブモン</t>
    </rPh>
    <phoneticPr fontId="14"/>
  </si>
  <si>
    <t>１級プログラミング部門</t>
    <rPh sb="1" eb="2">
      <t>キュウ</t>
    </rPh>
    <rPh sb="9" eb="11">
      <t>ブモン</t>
    </rPh>
    <phoneticPr fontId="14"/>
  </si>
  <si>
    <t>優秀</t>
    <rPh sb="0" eb="2">
      <t>ユウシュウ</t>
    </rPh>
    <phoneticPr fontId="14"/>
  </si>
  <si>
    <t>準２級
３級</t>
    <rPh sb="0" eb="1">
      <t>ジュン</t>
    </rPh>
    <rPh sb="2" eb="3">
      <t>キュウ</t>
    </rPh>
    <phoneticPr fontId="14"/>
  </si>
  <si>
    <t>１級</t>
    <rPh sb="1" eb="2">
      <t>キュウ</t>
    </rPh>
    <phoneticPr fontId="14"/>
  </si>
  <si>
    <t>準２級</t>
    <rPh sb="0" eb="1">
      <t>ジュン</t>
    </rPh>
    <phoneticPr fontId="14"/>
  </si>
  <si>
    <t>準１級
２級</t>
    <rPh sb="0" eb="1">
      <t>ジュン</t>
    </rPh>
    <rPh sb="5" eb="6">
      <t>キュウ</t>
    </rPh>
    <phoneticPr fontId="14"/>
  </si>
  <si>
    <t>準１級</t>
    <rPh sb="0" eb="1">
      <t>ジュン</t>
    </rPh>
    <rPh sb="2" eb="3">
      <t>キュウ</t>
    </rPh>
    <phoneticPr fontId="14"/>
  </si>
  <si>
    <t>Ｂ</t>
    <phoneticPr fontId="14"/>
  </si>
  <si>
    <t>Ｃ</t>
    <phoneticPr fontId="14"/>
  </si>
  <si>
    <t>Ｄ</t>
    <phoneticPr fontId="14"/>
  </si>
  <si>
    <t>音更</t>
    <rPh sb="0" eb="1">
      <t>オト</t>
    </rPh>
    <rPh sb="1" eb="2">
      <t>フケ</t>
    </rPh>
    <phoneticPr fontId="30" alignment="distributed"/>
  </si>
  <si>
    <t>北海道</t>
    <phoneticPr fontId="27"/>
  </si>
  <si>
    <t>五所川原農林</t>
    <phoneticPr fontId="27"/>
  </si>
  <si>
    <t>柏木農業</t>
    <phoneticPr fontId="27"/>
  </si>
  <si>
    <t>三本木農業</t>
    <phoneticPr fontId="27"/>
  </si>
  <si>
    <t>名久井農業</t>
    <phoneticPr fontId="27"/>
  </si>
  <si>
    <t>弘前実業</t>
    <phoneticPr fontId="27"/>
  </si>
  <si>
    <t>盛岡農業</t>
    <phoneticPr fontId="27"/>
  </si>
  <si>
    <t>紫波総合</t>
    <phoneticPr fontId="27"/>
  </si>
  <si>
    <t>花巻農業</t>
    <phoneticPr fontId="27"/>
  </si>
  <si>
    <t>遠野緑峰</t>
    <phoneticPr fontId="27"/>
  </si>
  <si>
    <t>北上翔南</t>
    <phoneticPr fontId="27"/>
  </si>
  <si>
    <t>水沢農業</t>
    <phoneticPr fontId="27"/>
  </si>
  <si>
    <t>一関第二</t>
    <phoneticPr fontId="27"/>
  </si>
  <si>
    <t>大船渡東</t>
    <phoneticPr fontId="27"/>
  </si>
  <si>
    <t>久慈東</t>
    <phoneticPr fontId="27"/>
  </si>
  <si>
    <t>一戸</t>
    <phoneticPr fontId="27"/>
  </si>
  <si>
    <t>登米総合産業</t>
    <rPh sb="0" eb="2">
      <t>トヨマ</t>
    </rPh>
    <rPh sb="2" eb="4">
      <t>ソウゴウ</t>
    </rPh>
    <rPh sb="4" eb="6">
      <t>サンギョウ</t>
    </rPh>
    <phoneticPr fontId="30" alignment="distributed"/>
  </si>
  <si>
    <t>村山産業</t>
    <phoneticPr fontId="27"/>
  </si>
  <si>
    <t>上山明新館</t>
    <phoneticPr fontId="27"/>
  </si>
  <si>
    <t>庄内農業</t>
    <phoneticPr fontId="27"/>
  </si>
  <si>
    <t>水戸農業</t>
    <phoneticPr fontId="27"/>
  </si>
  <si>
    <t>大子清流</t>
    <phoneticPr fontId="27"/>
  </si>
  <si>
    <t>鉾田農業</t>
    <phoneticPr fontId="27"/>
  </si>
  <si>
    <t>石岡第一</t>
    <phoneticPr fontId="27"/>
  </si>
  <si>
    <t>江戸崎総合</t>
    <phoneticPr fontId="27"/>
  </si>
  <si>
    <t>坂東総合</t>
    <phoneticPr fontId="27"/>
  </si>
  <si>
    <t>鹿沼南</t>
    <phoneticPr fontId="27"/>
  </si>
  <si>
    <t>栃木農業</t>
    <phoneticPr fontId="27"/>
  </si>
  <si>
    <t>真岡北陵</t>
    <phoneticPr fontId="27"/>
  </si>
  <si>
    <t>那須拓陽</t>
    <phoneticPr fontId="27"/>
  </si>
  <si>
    <t>矢板</t>
    <phoneticPr fontId="27"/>
  </si>
  <si>
    <t>利根実業</t>
    <phoneticPr fontId="27"/>
  </si>
  <si>
    <t>藤岡北</t>
    <phoneticPr fontId="27"/>
  </si>
  <si>
    <t>富岡実業</t>
    <phoneticPr fontId="27"/>
  </si>
  <si>
    <t>安中総合学園</t>
    <phoneticPr fontId="27"/>
  </si>
  <si>
    <t>中之条</t>
    <phoneticPr fontId="27"/>
  </si>
  <si>
    <t>大泉</t>
    <phoneticPr fontId="27"/>
  </si>
  <si>
    <t>杉戸農業</t>
    <phoneticPr fontId="27"/>
  </si>
  <si>
    <t>熊谷農業</t>
    <phoneticPr fontId="27"/>
  </si>
  <si>
    <t>川越総合</t>
    <phoneticPr fontId="27"/>
  </si>
  <si>
    <t>秩父農工科学</t>
    <phoneticPr fontId="27"/>
  </si>
  <si>
    <t>児玉白楊</t>
    <phoneticPr fontId="27"/>
  </si>
  <si>
    <t>羽生実業</t>
    <phoneticPr fontId="27"/>
  </si>
  <si>
    <t>筑波大学附属坂戸</t>
    <phoneticPr fontId="27"/>
  </si>
  <si>
    <t>埼玉県</t>
    <rPh sb="0" eb="3">
      <t>サイタマケン</t>
    </rPh>
    <phoneticPr fontId="27"/>
  </si>
  <si>
    <t>大原</t>
    <rPh sb="0" eb="2">
      <t>オオハラ</t>
    </rPh>
    <phoneticPr fontId="30" alignment="distributed"/>
  </si>
  <si>
    <t>都</t>
    <rPh sb="0" eb="1">
      <t>ト</t>
    </rPh>
    <phoneticPr fontId="27"/>
  </si>
  <si>
    <t>静岡農業</t>
    <phoneticPr fontId="27"/>
  </si>
  <si>
    <t>田方農業</t>
    <phoneticPr fontId="27"/>
  </si>
  <si>
    <t>遠江総合</t>
    <phoneticPr fontId="27"/>
  </si>
  <si>
    <t>磐田農業</t>
    <phoneticPr fontId="27"/>
  </si>
  <si>
    <t>浜松湖北</t>
    <rPh sb="0" eb="2">
      <t>ハママツ</t>
    </rPh>
    <rPh sb="2" eb="3">
      <t>ミズウミ</t>
    </rPh>
    <rPh sb="3" eb="4">
      <t>キタ</t>
    </rPh>
    <phoneticPr fontId="27"/>
  </si>
  <si>
    <t>加茂農林</t>
    <phoneticPr fontId="27"/>
  </si>
  <si>
    <t>新発田農業</t>
    <phoneticPr fontId="27"/>
  </si>
  <si>
    <t>村上桜ヶ丘</t>
    <phoneticPr fontId="27"/>
  </si>
  <si>
    <t>長岡農業</t>
    <phoneticPr fontId="27"/>
  </si>
  <si>
    <t>柏崎総合</t>
    <phoneticPr fontId="27"/>
  </si>
  <si>
    <t>高田農業</t>
    <phoneticPr fontId="27"/>
  </si>
  <si>
    <t>佐渡総合</t>
    <phoneticPr fontId="27"/>
  </si>
  <si>
    <t>下高井農林</t>
    <phoneticPr fontId="27"/>
  </si>
  <si>
    <t>丸子修学館</t>
    <phoneticPr fontId="27"/>
  </si>
  <si>
    <t>佐久平総合技術（浅間キャンパス）</t>
    <rPh sb="0" eb="3">
      <t>サクダイラ</t>
    </rPh>
    <rPh sb="3" eb="5">
      <t>ソウゴウ</t>
    </rPh>
    <rPh sb="5" eb="7">
      <t>ギジュツ</t>
    </rPh>
    <rPh sb="8" eb="10">
      <t>アサマ</t>
    </rPh>
    <phoneticPr fontId="27"/>
  </si>
  <si>
    <t>佐久平総合技術（臼田キャンパス）</t>
    <rPh sb="0" eb="3">
      <t>サクダイラ</t>
    </rPh>
    <rPh sb="3" eb="5">
      <t>ソウゴウ</t>
    </rPh>
    <rPh sb="5" eb="7">
      <t>ギジュツ</t>
    </rPh>
    <rPh sb="8" eb="10">
      <t>ウスダ</t>
    </rPh>
    <phoneticPr fontId="27"/>
  </si>
  <si>
    <t>富士見</t>
    <phoneticPr fontId="27"/>
  </si>
  <si>
    <t>上伊那農業</t>
    <phoneticPr fontId="27"/>
  </si>
  <si>
    <t>下伊那農業</t>
    <phoneticPr fontId="27"/>
  </si>
  <si>
    <t>木曽青峰</t>
    <phoneticPr fontId="27"/>
  </si>
  <si>
    <t>塩尻志学館</t>
    <phoneticPr fontId="27"/>
  </si>
  <si>
    <t>中央農業</t>
    <phoneticPr fontId="27"/>
  </si>
  <si>
    <t>上市</t>
    <phoneticPr fontId="27"/>
  </si>
  <si>
    <t>小杉</t>
    <phoneticPr fontId="27"/>
  </si>
  <si>
    <t>南砺福野　</t>
    <phoneticPr fontId="27"/>
  </si>
  <si>
    <t>若狭東</t>
    <phoneticPr fontId="27"/>
  </si>
  <si>
    <t>福井農林</t>
    <phoneticPr fontId="27"/>
  </si>
  <si>
    <t>安城農林</t>
    <phoneticPr fontId="27"/>
  </si>
  <si>
    <t>稲沢</t>
    <phoneticPr fontId="27"/>
  </si>
  <si>
    <t>佐屋</t>
    <phoneticPr fontId="27"/>
  </si>
  <si>
    <t>半田農業</t>
    <phoneticPr fontId="27"/>
  </si>
  <si>
    <t>猿投農林</t>
    <phoneticPr fontId="27"/>
  </si>
  <si>
    <t>鶴城丘</t>
    <phoneticPr fontId="27"/>
  </si>
  <si>
    <t>渥美農業</t>
    <phoneticPr fontId="27"/>
  </si>
  <si>
    <t>新城東</t>
    <phoneticPr fontId="27"/>
  </si>
  <si>
    <t>新城東（作手校舎）</t>
    <phoneticPr fontId="27"/>
  </si>
  <si>
    <t>新城</t>
    <phoneticPr fontId="27"/>
  </si>
  <si>
    <t>田口</t>
    <phoneticPr fontId="27"/>
  </si>
  <si>
    <t>岐阜農林</t>
    <phoneticPr fontId="27"/>
  </si>
  <si>
    <t>大垣養老</t>
    <phoneticPr fontId="27"/>
  </si>
  <si>
    <t>加茂農林</t>
    <phoneticPr fontId="27"/>
  </si>
  <si>
    <t>恵那農業</t>
    <phoneticPr fontId="27"/>
  </si>
  <si>
    <t>飛騨高山(山田校舎)</t>
    <phoneticPr fontId="27"/>
  </si>
  <si>
    <t>飛騨高山(岡本校舎)</t>
    <phoneticPr fontId="27"/>
  </si>
  <si>
    <t>阿木</t>
    <phoneticPr fontId="27"/>
  </si>
  <si>
    <t>四日市農芸</t>
    <phoneticPr fontId="27"/>
  </si>
  <si>
    <t>八日市南</t>
    <phoneticPr fontId="27"/>
  </si>
  <si>
    <t>長浜農業</t>
    <phoneticPr fontId="27"/>
  </si>
  <si>
    <t>湖南農業</t>
    <phoneticPr fontId="27"/>
  </si>
  <si>
    <t>甲南</t>
    <phoneticPr fontId="27"/>
  </si>
  <si>
    <t>農芸</t>
    <phoneticPr fontId="27"/>
  </si>
  <si>
    <t>府</t>
    <rPh sb="0" eb="1">
      <t>フ</t>
    </rPh>
    <phoneticPr fontId="27"/>
  </si>
  <si>
    <t>桂　‍</t>
    <phoneticPr fontId="27"/>
  </si>
  <si>
    <t>木津</t>
    <phoneticPr fontId="27"/>
  </si>
  <si>
    <t>北桑田</t>
    <phoneticPr fontId="27"/>
  </si>
  <si>
    <t>綾部</t>
    <phoneticPr fontId="27"/>
  </si>
  <si>
    <t>福知山</t>
    <phoneticPr fontId="27"/>
  </si>
  <si>
    <t>峰山</t>
    <phoneticPr fontId="27"/>
  </si>
  <si>
    <t>篠山産業</t>
    <phoneticPr fontId="27"/>
  </si>
  <si>
    <t>篠山東雲</t>
    <phoneticPr fontId="27"/>
  </si>
  <si>
    <t>播磨農業</t>
    <phoneticPr fontId="27"/>
  </si>
  <si>
    <t>但馬農業</t>
    <phoneticPr fontId="27"/>
  </si>
  <si>
    <t>吉野</t>
    <phoneticPr fontId="27"/>
  </si>
  <si>
    <t>山辺</t>
    <phoneticPr fontId="27"/>
  </si>
  <si>
    <t>五條</t>
    <phoneticPr fontId="27"/>
  </si>
  <si>
    <t>紀北農芸</t>
    <phoneticPr fontId="27"/>
  </si>
  <si>
    <t>熊野</t>
    <phoneticPr fontId="27"/>
  </si>
  <si>
    <t>有田中央</t>
    <phoneticPr fontId="27"/>
  </si>
  <si>
    <t>倉吉農業</t>
    <phoneticPr fontId="27"/>
  </si>
  <si>
    <t>智頭農林</t>
    <phoneticPr fontId="27"/>
  </si>
  <si>
    <t>鳥取湖陵</t>
    <phoneticPr fontId="27"/>
  </si>
  <si>
    <t>日野</t>
    <phoneticPr fontId="27"/>
  </si>
  <si>
    <t>日野(黒坂施設)</t>
    <phoneticPr fontId="27"/>
  </si>
  <si>
    <t>出雲農林</t>
    <phoneticPr fontId="27"/>
  </si>
  <si>
    <t>松江農林</t>
    <phoneticPr fontId="27"/>
  </si>
  <si>
    <t>矢上</t>
    <phoneticPr fontId="27"/>
  </si>
  <si>
    <t>益田翔陽</t>
    <phoneticPr fontId="27"/>
  </si>
  <si>
    <t>西条農業</t>
    <phoneticPr fontId="27"/>
  </si>
  <si>
    <t>吉田</t>
    <phoneticPr fontId="27"/>
  </si>
  <si>
    <t>世羅</t>
    <phoneticPr fontId="27"/>
  </si>
  <si>
    <t>庄原実業</t>
    <phoneticPr fontId="27"/>
  </si>
  <si>
    <t>山口農業</t>
    <phoneticPr fontId="27"/>
  </si>
  <si>
    <t>宇部西</t>
    <phoneticPr fontId="27"/>
  </si>
  <si>
    <t>農業経営</t>
    <phoneticPr fontId="27"/>
  </si>
  <si>
    <t>石田</t>
    <phoneticPr fontId="27"/>
  </si>
  <si>
    <t>高松南</t>
    <phoneticPr fontId="27"/>
  </si>
  <si>
    <t>笠田</t>
    <phoneticPr fontId="27"/>
  </si>
  <si>
    <t>土居</t>
    <rPh sb="0" eb="1">
      <t>ド</t>
    </rPh>
    <rPh sb="1" eb="2">
      <t>イ</t>
    </rPh>
    <phoneticPr fontId="27" alignment="distributed"/>
  </si>
  <si>
    <t>西条農業</t>
    <phoneticPr fontId="27"/>
  </si>
  <si>
    <t>今治南</t>
    <rPh sb="0" eb="1">
      <t>イマ</t>
    </rPh>
    <rPh sb="1" eb="2">
      <t>バリ</t>
    </rPh>
    <phoneticPr fontId="27" alignment="distributed"/>
  </si>
  <si>
    <t>上浮穴</t>
    <rPh sb="0" eb="1">
      <t>カミ</t>
    </rPh>
    <rPh sb="1" eb="2">
      <t>ウケ</t>
    </rPh>
    <rPh sb="2" eb="3">
      <t>ナ</t>
    </rPh>
    <phoneticPr fontId="27" alignment="distributed"/>
  </si>
  <si>
    <t>伊予農業</t>
    <phoneticPr fontId="27"/>
  </si>
  <si>
    <t>大洲農業</t>
    <rPh sb="0" eb="1">
      <t>オオ</t>
    </rPh>
    <rPh sb="1" eb="2">
      <t>ズ</t>
    </rPh>
    <phoneticPr fontId="27" alignment="distributed"/>
  </si>
  <si>
    <t>川之石</t>
    <phoneticPr fontId="27"/>
  </si>
  <si>
    <t>宇和</t>
    <phoneticPr fontId="27"/>
  </si>
  <si>
    <t>野村</t>
    <phoneticPr fontId="27"/>
  </si>
  <si>
    <t>三間</t>
    <rPh sb="0" eb="1">
      <t>ミ</t>
    </rPh>
    <rPh sb="1" eb="2">
      <t>マ</t>
    </rPh>
    <phoneticPr fontId="27" alignment="distributed"/>
  </si>
  <si>
    <t>北宇和</t>
    <phoneticPr fontId="27"/>
  </si>
  <si>
    <t>南宇和</t>
    <phoneticPr fontId="27"/>
  </si>
  <si>
    <t>高知農業</t>
    <phoneticPr fontId="27"/>
  </si>
  <si>
    <t>幡多農業</t>
    <phoneticPr fontId="27"/>
  </si>
  <si>
    <t>春野</t>
    <phoneticPr fontId="27"/>
  </si>
  <si>
    <t>糸島農業</t>
    <phoneticPr fontId="27"/>
  </si>
  <si>
    <t>福岡農業</t>
    <phoneticPr fontId="27"/>
  </si>
  <si>
    <t>田川科学技術</t>
    <phoneticPr fontId="27"/>
  </si>
  <si>
    <t>佐賀農業</t>
    <phoneticPr fontId="27"/>
  </si>
  <si>
    <t>伊万里農林</t>
    <phoneticPr fontId="27"/>
  </si>
  <si>
    <t>島原農業</t>
    <phoneticPr fontId="27"/>
  </si>
  <si>
    <t>大村城南</t>
    <phoneticPr fontId="27"/>
  </si>
  <si>
    <t>熊本農業</t>
    <phoneticPr fontId="27"/>
  </si>
  <si>
    <t>鹿本農業</t>
    <phoneticPr fontId="27"/>
  </si>
  <si>
    <t>菊池農業</t>
    <phoneticPr fontId="27"/>
  </si>
  <si>
    <t>阿蘇中央</t>
    <phoneticPr fontId="27"/>
  </si>
  <si>
    <t>八代農業</t>
    <phoneticPr fontId="27"/>
  </si>
  <si>
    <t>八代農業(泉分校)</t>
    <phoneticPr fontId="27"/>
  </si>
  <si>
    <t>天草拓心</t>
    <rPh sb="0" eb="2">
      <t>アマクサ</t>
    </rPh>
    <rPh sb="2" eb="3">
      <t>タク</t>
    </rPh>
    <rPh sb="3" eb="4">
      <t>ココロ</t>
    </rPh>
    <phoneticPr fontId="27"/>
  </si>
  <si>
    <t>玖珠美山</t>
    <rPh sb="0" eb="1">
      <t>ク</t>
    </rPh>
    <rPh sb="1" eb="2">
      <t>ス</t>
    </rPh>
    <rPh sb="2" eb="4">
      <t>ミヤマ</t>
    </rPh>
    <phoneticPr fontId="27" alignment="distributed"/>
  </si>
  <si>
    <t>都城農業</t>
    <rPh sb="0" eb="1">
      <t>ミヤコ</t>
    </rPh>
    <rPh sb="1" eb="2">
      <t>ノジョウ</t>
    </rPh>
    <phoneticPr fontId="27" alignment="distributed"/>
  </si>
  <si>
    <t>鹿屋農業</t>
    <phoneticPr fontId="27"/>
  </si>
  <si>
    <t>加世田常潤</t>
    <phoneticPr fontId="27"/>
  </si>
  <si>
    <t>市来農芸</t>
    <phoneticPr fontId="27"/>
  </si>
  <si>
    <t>薩摩中央</t>
    <phoneticPr fontId="27"/>
  </si>
  <si>
    <t>伊佐農林</t>
    <phoneticPr fontId="27"/>
  </si>
  <si>
    <t>種子島</t>
    <phoneticPr fontId="27"/>
  </si>
  <si>
    <t>徳之島</t>
    <phoneticPr fontId="27"/>
  </si>
  <si>
    <t>国分中央</t>
    <phoneticPr fontId="27"/>
  </si>
  <si>
    <t>北部農林</t>
    <phoneticPr fontId="27"/>
  </si>
  <si>
    <t>中部農林</t>
    <phoneticPr fontId="27"/>
  </si>
  <si>
    <t>南部農林</t>
    <phoneticPr fontId="27"/>
  </si>
  <si>
    <t>宮古総合実業</t>
    <phoneticPr fontId="27"/>
  </si>
  <si>
    <t>八重山農林</t>
    <phoneticPr fontId="27"/>
  </si>
  <si>
    <t>上級</t>
    <rPh sb="0" eb="2">
      <t>ジョウキュウ</t>
    </rPh>
    <phoneticPr fontId="14"/>
  </si>
  <si>
    <t>特級</t>
    <rPh sb="0" eb="2">
      <t>トッキュウ</t>
    </rPh>
    <phoneticPr fontId="14"/>
  </si>
  <si>
    <t>上級</t>
    <rPh sb="0" eb="2">
      <t>ジョウキュウ</t>
    </rPh>
    <phoneticPr fontId="14"/>
  </si>
  <si>
    <t>中級</t>
    <rPh sb="0" eb="2">
      <t>チュウキュウ</t>
    </rPh>
    <phoneticPr fontId="14"/>
  </si>
  <si>
    <t>特級</t>
    <rPh sb="0" eb="2">
      <t>トッキュウ</t>
    </rPh>
    <phoneticPr fontId="14"/>
  </si>
  <si>
    <t>特級</t>
    <rPh sb="0" eb="2">
      <t>トッキュウ</t>
    </rPh>
    <phoneticPr fontId="14"/>
  </si>
  <si>
    <t>上級</t>
    <rPh sb="0" eb="2">
      <t>ジョウキュウ</t>
    </rPh>
    <phoneticPr fontId="14"/>
  </si>
  <si>
    <t>総合４級</t>
    <rPh sb="0" eb="2">
      <t>ソウゴウ</t>
    </rPh>
    <phoneticPr fontId="14"/>
  </si>
  <si>
    <t>２級和服</t>
    <phoneticPr fontId="14"/>
  </si>
  <si>
    <t>２級洋服</t>
    <phoneticPr fontId="14"/>
  </si>
  <si>
    <t>総合４級</t>
    <phoneticPr fontId="14"/>
  </si>
  <si>
    <t>乙種全６種</t>
    <rPh sb="2" eb="3">
      <t>ゼン</t>
    </rPh>
    <rPh sb="4" eb="5">
      <t>シュ</t>
    </rPh>
    <phoneticPr fontId="14"/>
  </si>
  <si>
    <t>乙種全６種</t>
    <rPh sb="0" eb="2">
      <t>オツシュ</t>
    </rPh>
    <rPh sb="2" eb="3">
      <t>ゼン</t>
    </rPh>
    <rPh sb="4" eb="5">
      <t>シュ</t>
    </rPh>
    <phoneticPr fontId="14"/>
  </si>
  <si>
    <t>甲種</t>
    <rPh sb="0" eb="2">
      <t>コウシュ</t>
    </rPh>
    <phoneticPr fontId="14"/>
  </si>
  <si>
    <t>乙種</t>
    <rPh sb="0" eb="2">
      <t>オツシュ</t>
    </rPh>
    <phoneticPr fontId="14"/>
  </si>
  <si>
    <t>丙種</t>
    <rPh sb="0" eb="2">
      <t>ヘイシュ</t>
    </rPh>
    <phoneticPr fontId="14"/>
  </si>
  <si>
    <t>甲種
乙種全６種</t>
    <rPh sb="3" eb="5">
      <t>オツシュ</t>
    </rPh>
    <rPh sb="5" eb="6">
      <t>ゼン</t>
    </rPh>
    <rPh sb="7" eb="8">
      <t>シュ</t>
    </rPh>
    <phoneticPr fontId="14"/>
  </si>
  <si>
    <t>区分Ａ</t>
    <rPh sb="0" eb="2">
      <t>クブン</t>
    </rPh>
    <phoneticPr fontId="14"/>
  </si>
  <si>
    <t>区分Ｂ</t>
    <rPh sb="0" eb="2">
      <t>クブン</t>
    </rPh>
    <phoneticPr fontId="14"/>
  </si>
  <si>
    <t>区分Ｃ</t>
    <rPh sb="0" eb="2">
      <t>クブン</t>
    </rPh>
    <phoneticPr fontId="14"/>
  </si>
  <si>
    <t/>
  </si>
  <si>
    <t>プロジェクト発表会</t>
    <phoneticPr fontId="14"/>
  </si>
  <si>
    <t>意見発表会</t>
    <phoneticPr fontId="14"/>
  </si>
  <si>
    <t>アグリマイスター顕彰制度において区分Cの資格及び検定等は、顕彰の対象としない。現段階での評価は、可能なものについてFFJ検定等において評価することができるものとする。今後、区分A（農業関連）または区分B（農業関連以外）に追加を希望する場合は、申請手続きによって行っていただきたい。
なお、区分表に追加する場合は、得点の規準を含めて検討します。
さらに、FFJ検定の見直し作業も日本学校農業クラブ連盟FFJ検定検討委員会において、行っています。</t>
    <phoneticPr fontId="14"/>
  </si>
  <si>
    <t>※該当するランクが無い場合は、１ランク下のランクを入力してください。
　例　1101プロジェクト発表会「県優秀」→「校内最優秀」</t>
    <rPh sb="1" eb="3">
      <t>ガイトウ</t>
    </rPh>
    <rPh sb="9" eb="10">
      <t>ナ</t>
    </rPh>
    <rPh sb="11" eb="13">
      <t>バアイ</t>
    </rPh>
    <rPh sb="19" eb="20">
      <t>シタ</t>
    </rPh>
    <rPh sb="25" eb="27">
      <t>ニュウリョク</t>
    </rPh>
    <rPh sb="36" eb="37">
      <t>レイ</t>
    </rPh>
    <rPh sb="48" eb="50">
      <t>ハッピョウ</t>
    </rPh>
    <rPh sb="50" eb="51">
      <t>カイ</t>
    </rPh>
    <rPh sb="52" eb="53">
      <t>ケン</t>
    </rPh>
    <rPh sb="53" eb="55">
      <t>ユウシュウ</t>
    </rPh>
    <rPh sb="58" eb="60">
      <t>コウナイ</t>
    </rPh>
    <rPh sb="60" eb="63">
      <t>サイユウシュウ</t>
    </rPh>
    <phoneticPr fontId="14"/>
  </si>
  <si>
    <t>申請月日</t>
    <rPh sb="2" eb="4">
      <t>がっぴ</t>
    </rPh>
    <phoneticPr fontId="35" type="Hiragana" alignment="distributed"/>
  </si>
  <si>
    <t>生徒氏名</t>
    <rPh sb="0" eb="1">
      <t>ふ</t>
    </rPh>
    <rPh sb="1" eb="2">
      <t>り</t>
    </rPh>
    <rPh sb="2" eb="3">
      <t>が</t>
    </rPh>
    <rPh sb="3" eb="4">
      <t>な</t>
    </rPh>
    <phoneticPr fontId="35" type="Hiragana" alignment="distributed"/>
  </si>
  <si>
    <t>学科・コース名</t>
    <rPh sb="0" eb="2">
      <t>がっか</t>
    </rPh>
    <rPh sb="6" eb="7">
      <t>めい</t>
    </rPh>
    <phoneticPr fontId="27" type="Hiragana" alignment="distributed"/>
  </si>
  <si>
    <t>学年・性別</t>
    <rPh sb="0" eb="2">
      <t>がくねん</t>
    </rPh>
    <phoneticPr fontId="27" type="Hiragana" alignment="distributed"/>
  </si>
  <si>
    <t>年  ・</t>
    <rPh sb="0" eb="1">
      <t>ねん</t>
    </rPh>
    <phoneticPr fontId="39" type="Hiragana" alignment="distributed"/>
  </si>
  <si>
    <t>生年月日</t>
    <rPh sb="0" eb="2">
      <t>せいねん</t>
    </rPh>
    <rPh sb="2" eb="4">
      <t>がっぴ</t>
    </rPh>
    <phoneticPr fontId="27" type="Hiragana" alignment="distributed"/>
  </si>
  <si>
    <t>全国農業高等学校長協会</t>
    <rPh sb="0" eb="2">
      <t>ゼンコク</t>
    </rPh>
    <rPh sb="2" eb="4">
      <t>ノウギョウ</t>
    </rPh>
    <rPh sb="4" eb="6">
      <t>コウトウ</t>
    </rPh>
    <rPh sb="6" eb="9">
      <t>ガッコウチョウ</t>
    </rPh>
    <rPh sb="9" eb="11">
      <t>キョウカイ</t>
    </rPh>
    <phoneticPr fontId="27"/>
  </si>
  <si>
    <t>第</t>
    <phoneticPr fontId="27"/>
  </si>
  <si>
    <t>アグリマイスター顕彰制度　顕彰内容証明書</t>
    <phoneticPr fontId="27"/>
  </si>
  <si>
    <t>（ＮＡＭＥ）</t>
    <phoneticPr fontId="35" type="Hiragana" alignment="distributed"/>
  </si>
  <si>
    <t>アグリマイスター</t>
    <phoneticPr fontId="27"/>
  </si>
  <si>
    <t>を下記の成果に対して授与したことを証明します。</t>
    <phoneticPr fontId="27"/>
  </si>
  <si>
    <t>発行年月日</t>
    <phoneticPr fontId="27"/>
  </si>
  <si>
    <t>理事長</t>
    <phoneticPr fontId="27"/>
  </si>
  <si>
    <t>号</t>
    <rPh sb="0" eb="1">
      <t>ゴウ</t>
    </rPh>
    <phoneticPr fontId="14"/>
  </si>
  <si>
    <t>日本学校農業クラブ連盟/
ブロック学校農業クラブ連盟/
県学校農業クラブ連盟</t>
    <phoneticPr fontId="14"/>
  </si>
  <si>
    <t>日本学校農業クラブ連盟/
ブロック学校農業クラブ連盟/
県学校農業クラブ連盟</t>
    <phoneticPr fontId="14"/>
  </si>
  <si>
    <t>ランク</t>
    <phoneticPr fontId="14"/>
  </si>
  <si>
    <t>発行番号(ランク)</t>
    <rPh sb="0" eb="2">
      <t>ハッコウ</t>
    </rPh>
    <rPh sb="2" eb="4">
      <t>バンゴウ</t>
    </rPh>
    <phoneticPr fontId="14"/>
  </si>
  <si>
    <t>発行番号(年度）</t>
    <rPh sb="0" eb="2">
      <t>ハッコウ</t>
    </rPh>
    <rPh sb="2" eb="4">
      <t>バンゴウ</t>
    </rPh>
    <rPh sb="5" eb="7">
      <t>ネンド</t>
    </rPh>
    <phoneticPr fontId="14"/>
  </si>
  <si>
    <t>発行番号(学校番号)</t>
    <rPh sb="0" eb="2">
      <t>ハッコウ</t>
    </rPh>
    <rPh sb="2" eb="4">
      <t>バンゴウ</t>
    </rPh>
    <rPh sb="5" eb="7">
      <t>ガッコウ</t>
    </rPh>
    <rPh sb="7" eb="9">
      <t>バンゴウ</t>
    </rPh>
    <phoneticPr fontId="14"/>
  </si>
  <si>
    <t>発行番号(連番)</t>
    <rPh sb="0" eb="2">
      <t>ハッコウ</t>
    </rPh>
    <rPh sb="2" eb="4">
      <t>バンゴウ</t>
    </rPh>
    <rPh sb="5" eb="7">
      <t>レンバン</t>
    </rPh>
    <phoneticPr fontId="14"/>
  </si>
  <si>
    <t>平成</t>
    <rPh sb="0" eb="2">
      <t>ヘイセイ</t>
    </rPh>
    <phoneticPr fontId="14"/>
  </si>
  <si>
    <t>年度</t>
    <phoneticPr fontId="14"/>
  </si>
  <si>
    <t>　(様式1）</t>
  </si>
  <si>
    <t>処理番号</t>
    <rPh sb="0" eb="2">
      <t>ショリ</t>
    </rPh>
    <rPh sb="2" eb="4">
      <t>バンゴウ</t>
    </rPh>
    <phoneticPr fontId="18"/>
  </si>
  <si>
    <t>学校別人数</t>
    <rPh sb="0" eb="2">
      <t>ガッコウ</t>
    </rPh>
    <rPh sb="2" eb="3">
      <t>ベツ</t>
    </rPh>
    <rPh sb="3" eb="5">
      <t>ニンズウ</t>
    </rPh>
    <phoneticPr fontId="18"/>
  </si>
  <si>
    <t>学校名</t>
    <rPh sb="0" eb="3">
      <t>ガッコウメイ</t>
    </rPh>
    <phoneticPr fontId="18"/>
  </si>
  <si>
    <t>学校番号</t>
    <rPh sb="0" eb="2">
      <t>ガッコウ</t>
    </rPh>
    <rPh sb="2" eb="4">
      <t>バンゴウ</t>
    </rPh>
    <phoneticPr fontId="18"/>
  </si>
  <si>
    <t>発行番号</t>
    <rPh sb="0" eb="2">
      <t>ハッコウ</t>
    </rPh>
    <rPh sb="2" eb="4">
      <t>バンゴウ</t>
    </rPh>
    <phoneticPr fontId="18"/>
  </si>
  <si>
    <t>学年</t>
    <rPh sb="0" eb="2">
      <t>ガクネン</t>
    </rPh>
    <phoneticPr fontId="18"/>
  </si>
  <si>
    <t>生徒氏名</t>
    <rPh sb="0" eb="2">
      <t>セイト</t>
    </rPh>
    <rPh sb="2" eb="4">
      <t>シメイ</t>
    </rPh>
    <phoneticPr fontId="18"/>
  </si>
  <si>
    <t>名（ローマ字）</t>
    <rPh sb="0" eb="1">
      <t>メイ</t>
    </rPh>
    <rPh sb="5" eb="6">
      <t>ジ</t>
    </rPh>
    <phoneticPr fontId="18"/>
  </si>
  <si>
    <t>姓（ローマ字）</t>
    <rPh sb="0" eb="1">
      <t>セイ</t>
    </rPh>
    <rPh sb="5" eb="6">
      <t>ジ</t>
    </rPh>
    <phoneticPr fontId="18"/>
  </si>
  <si>
    <t>認定ランク</t>
    <rPh sb="0" eb="2">
      <t>ニンテイ</t>
    </rPh>
    <phoneticPr fontId="18"/>
  </si>
  <si>
    <t>FFJランク</t>
  </si>
  <si>
    <t>A合計点</t>
    <rPh sb="1" eb="3">
      <t>ゴウケイ</t>
    </rPh>
    <rPh sb="3" eb="4">
      <t>テン</t>
    </rPh>
    <phoneticPr fontId="18"/>
  </si>
  <si>
    <t>B合計点</t>
    <rPh sb="1" eb="3">
      <t>ゴウケイ</t>
    </rPh>
    <rPh sb="3" eb="4">
      <t>テン</t>
    </rPh>
    <phoneticPr fontId="18"/>
  </si>
  <si>
    <t>合計</t>
    <rPh sb="0" eb="2">
      <t>ゴウケイ</t>
    </rPh>
    <phoneticPr fontId="18"/>
  </si>
  <si>
    <t>FFJ検定ランク</t>
    <rPh sb="3" eb="5">
      <t>ケンテイ</t>
    </rPh>
    <phoneticPr fontId="14"/>
  </si>
  <si>
    <t>発行年月日</t>
    <rPh sb="0" eb="3">
      <t>ハッコウネン</t>
    </rPh>
    <rPh sb="3" eb="5">
      <t>ツキヒ</t>
    </rPh>
    <phoneticPr fontId="14"/>
  </si>
  <si>
    <r>
      <t>一般</t>
    </r>
    <r>
      <rPr>
        <sz val="11"/>
        <color rgb="FFFF0000"/>
        <rFont val="ＭＳ Ｐゴシック"/>
        <family val="3"/>
        <charset val="128"/>
      </rPr>
      <t>財団</t>
    </r>
    <r>
      <rPr>
        <sz val="11"/>
        <color rgb="FF00B050"/>
        <rFont val="ＭＳ Ｐゴシック"/>
        <family val="3"/>
        <charset val="128"/>
      </rPr>
      <t>法人自然環境研究センター</t>
    </r>
    <rPh sb="0" eb="2">
      <t>イッパン</t>
    </rPh>
    <rPh sb="2" eb="4">
      <t>ザイダン</t>
    </rPh>
    <rPh sb="4" eb="6">
      <t>ホウジン</t>
    </rPh>
    <rPh sb="6" eb="8">
      <t>シゼン</t>
    </rPh>
    <phoneticPr fontId="14"/>
  </si>
  <si>
    <t>食の検定・食農級</t>
    <phoneticPr fontId="14"/>
  </si>
  <si>
    <t>食の6次産業化プロデューサー（食Pro.）</t>
    <phoneticPr fontId="14"/>
  </si>
  <si>
    <t>フラワー装飾技能士検定（フラワー装飾作業）</t>
    <rPh sb="8" eb="9">
      <t>シ</t>
    </rPh>
    <rPh sb="9" eb="11">
      <t>ケンテイ</t>
    </rPh>
    <phoneticPr fontId="14"/>
  </si>
  <si>
    <t>実験動物２級技術者</t>
    <rPh sb="8" eb="9">
      <t>シャ</t>
    </rPh>
    <phoneticPr fontId="14"/>
  </si>
  <si>
    <t>リテールマーケティング（販売士）検定</t>
    <rPh sb="12" eb="14">
      <t>ハンバイ</t>
    </rPh>
    <rPh sb="14" eb="15">
      <t>シ</t>
    </rPh>
    <rPh sb="16" eb="18">
      <t>ケンテイ</t>
    </rPh>
    <phoneticPr fontId="14"/>
  </si>
  <si>
    <t>都道府県保健局</t>
    <rPh sb="0" eb="4">
      <t>トドウフケン</t>
    </rPh>
    <rPh sb="6" eb="7">
      <t>キョク</t>
    </rPh>
    <phoneticPr fontId="14"/>
  </si>
  <si>
    <t>特定非営利活動法人動物愛護社会化推進協会</t>
    <rPh sb="0" eb="2">
      <t>トクテイ</t>
    </rPh>
    <rPh sb="2" eb="3">
      <t>ヒ</t>
    </rPh>
    <rPh sb="3" eb="5">
      <t>エイリ</t>
    </rPh>
    <rPh sb="5" eb="7">
      <t>カツドウ</t>
    </rPh>
    <rPh sb="7" eb="9">
      <t>ホウジン</t>
    </rPh>
    <phoneticPr fontId="14"/>
  </si>
  <si>
    <t>一般社団法人ＦＬＡネットワーク協会</t>
    <rPh sb="0" eb="2">
      <t>イッパン</t>
    </rPh>
    <rPh sb="2" eb="4">
      <t>シャダン</t>
    </rPh>
    <rPh sb="4" eb="6">
      <t>ホウジン</t>
    </rPh>
    <phoneticPr fontId="14"/>
  </si>
  <si>
    <t>造園技能士検定</t>
    <rPh sb="4" eb="5">
      <t>シ</t>
    </rPh>
    <phoneticPr fontId="14"/>
  </si>
  <si>
    <t>公益社団法人国際文化カレッジ</t>
    <rPh sb="6" eb="8">
      <t>コクサイ</t>
    </rPh>
    <rPh sb="8" eb="10">
      <t>ブンカ</t>
    </rPh>
    <phoneticPr fontId="14"/>
  </si>
  <si>
    <t>グリーンセイバー資格検定</t>
    <rPh sb="8" eb="10">
      <t>シカク</t>
    </rPh>
    <phoneticPr fontId="14"/>
  </si>
  <si>
    <t>移動式クレーン運転実技教育講習(つり上げ荷重5t以上、免許)</t>
    <rPh sb="13" eb="15">
      <t>コウシュウ</t>
    </rPh>
    <phoneticPr fontId="14"/>
  </si>
  <si>
    <t>締め固め用機械(ローラー)特別教育</t>
    <phoneticPr fontId="14"/>
  </si>
  <si>
    <t>機械保全技能検定</t>
    <rPh sb="6" eb="8">
      <t>ケンテイ</t>
    </rPh>
    <phoneticPr fontId="14"/>
  </si>
  <si>
    <t>日本プラントメンテナンス協会</t>
    <rPh sb="0" eb="2">
      <t>ニホン</t>
    </rPh>
    <rPh sb="12" eb="14">
      <t>キョウカイ</t>
    </rPh>
    <phoneticPr fontId="14"/>
  </si>
  <si>
    <t>毒物劇物取扱者試験</t>
    <rPh sb="7" eb="9">
      <t>シケン</t>
    </rPh>
    <phoneticPr fontId="14"/>
  </si>
  <si>
    <t>消防試験研究センター</t>
    <rPh sb="0" eb="2">
      <t>ショウボウ</t>
    </rPh>
    <rPh sb="2" eb="4">
      <t>シケン</t>
    </rPh>
    <rPh sb="4" eb="6">
      <t>ケンキュウ</t>
    </rPh>
    <phoneticPr fontId="14"/>
  </si>
  <si>
    <t>潜水士試験</t>
    <rPh sb="3" eb="5">
      <t>シケン</t>
    </rPh>
    <phoneticPr fontId="14"/>
  </si>
  <si>
    <t>日本ボイラ協会</t>
    <rPh sb="0" eb="2">
      <t>ニホン</t>
    </rPh>
    <rPh sb="5" eb="7">
      <t>キョウカイ</t>
    </rPh>
    <phoneticPr fontId="14"/>
  </si>
  <si>
    <t>農業高校生全国意見文コンクール</t>
    <rPh sb="0" eb="2">
      <t>ノウギョウ</t>
    </rPh>
    <rPh sb="2" eb="5">
      <t>コウコウセイ</t>
    </rPh>
    <rPh sb="5" eb="7">
      <t>ゼンコク</t>
    </rPh>
    <rPh sb="7" eb="10">
      <t>イケンブン</t>
    </rPh>
    <phoneticPr fontId="14"/>
  </si>
  <si>
    <t>米・食味鑑定士協会</t>
    <phoneticPr fontId="14"/>
  </si>
  <si>
    <t>日本農業教育学会</t>
    <rPh sb="0" eb="2">
      <t>ニホン</t>
    </rPh>
    <rPh sb="4" eb="6">
      <t>キョウイク</t>
    </rPh>
    <rPh sb="6" eb="8">
      <t>ガッカイ</t>
    </rPh>
    <phoneticPr fontId="14"/>
  </si>
  <si>
    <t>全日本ブラックアンドホワイトショウ</t>
    <rPh sb="0" eb="3">
      <t>ゼンニホン</t>
    </rPh>
    <phoneticPr fontId="14"/>
  </si>
  <si>
    <t>全英連</t>
    <rPh sb="1" eb="2">
      <t>エイ</t>
    </rPh>
    <rPh sb="2" eb="3">
      <t>レン</t>
    </rPh>
    <phoneticPr fontId="14"/>
  </si>
  <si>
    <t>全国商業高等学校協会</t>
    <phoneticPr fontId="14"/>
  </si>
  <si>
    <t>ICTプロフィシエンシー検定試験（P検）</t>
    <rPh sb="14" eb="16">
      <t>シケン</t>
    </rPh>
    <phoneticPr fontId="14"/>
  </si>
  <si>
    <t>ＩＣTプロフィシエンシー検定協会</t>
    <phoneticPr fontId="14"/>
  </si>
  <si>
    <t>パソコンスピード認定試験</t>
    <rPh sb="8" eb="10">
      <t>ニンテイ</t>
    </rPh>
    <phoneticPr fontId="14"/>
  </si>
  <si>
    <t>文書デザイン検定試験</t>
    <phoneticPr fontId="14"/>
  </si>
  <si>
    <t>日本情報処理検定協会</t>
    <phoneticPr fontId="14"/>
  </si>
  <si>
    <t>日本語文書処理技能検定試験</t>
    <rPh sb="11" eb="13">
      <t>シケン</t>
    </rPh>
    <phoneticPr fontId="14"/>
  </si>
  <si>
    <t>情報処理技能検定試験（データベース）</t>
    <rPh sb="4" eb="6">
      <t>ギノウ</t>
    </rPh>
    <rPh sb="8" eb="10">
      <t>シケン</t>
    </rPh>
    <phoneticPr fontId="14"/>
  </si>
  <si>
    <t>日商簿記検定試験</t>
    <rPh sb="0" eb="2">
      <t>ニッショウ</t>
    </rPh>
    <phoneticPr fontId="14"/>
  </si>
  <si>
    <t>小型ボイラー取扱業務特別教育講習</t>
    <rPh sb="8" eb="10">
      <t>ギョウム</t>
    </rPh>
    <rPh sb="12" eb="14">
      <t>キョウイク</t>
    </rPh>
    <phoneticPr fontId="14"/>
  </si>
  <si>
    <t>手話技能検定試験</t>
    <rPh sb="6" eb="8">
      <t>シケン</t>
    </rPh>
    <phoneticPr fontId="14"/>
  </si>
  <si>
    <t>レース編物技能検定試験</t>
    <rPh sb="9" eb="11">
      <t>シケン</t>
    </rPh>
    <phoneticPr fontId="14"/>
  </si>
  <si>
    <t>日本衣料管理協会</t>
    <rPh sb="2" eb="4">
      <t>イリョウ</t>
    </rPh>
    <rPh sb="4" eb="6">
      <t>カンリ</t>
    </rPh>
    <rPh sb="6" eb="8">
      <t>キョウカイ</t>
    </rPh>
    <phoneticPr fontId="14"/>
  </si>
  <si>
    <t>日商ビジネス英語検定</t>
    <rPh sb="0" eb="2">
      <t>ニッショウ</t>
    </rPh>
    <phoneticPr fontId="14"/>
  </si>
  <si>
    <t>ＣＧーＡＲＴＳ検定(ＣＧ部門・画像処理部門）</t>
    <phoneticPr fontId="14"/>
  </si>
  <si>
    <t>全商ワープロ実務検定試験</t>
    <rPh sb="0" eb="2">
      <t>ゼンショウ</t>
    </rPh>
    <phoneticPr fontId="14"/>
  </si>
  <si>
    <t>中央職業能力開発協会</t>
    <rPh sb="0" eb="2">
      <t>チュウオウ</t>
    </rPh>
    <rPh sb="2" eb="4">
      <t>ショクギョウ</t>
    </rPh>
    <rPh sb="4" eb="6">
      <t>ノウリョク</t>
    </rPh>
    <rPh sb="6" eb="8">
      <t>カイハツ</t>
    </rPh>
    <rPh sb="8" eb="10">
      <t>キョウカイ</t>
    </rPh>
    <phoneticPr fontId="14"/>
  </si>
  <si>
    <t>食生活アドバイザーⓇ検定</t>
    <rPh sb="10" eb="12">
      <t>ケンテイ</t>
    </rPh>
    <phoneticPr fontId="14"/>
  </si>
  <si>
    <t>危険物取扱者試験</t>
    <rPh sb="6" eb="8">
      <t>シケン</t>
    </rPh>
    <phoneticPr fontId="14"/>
  </si>
  <si>
    <t>簿記実務検定試験（会計）</t>
    <rPh sb="6" eb="8">
      <t>シケン</t>
    </rPh>
    <phoneticPr fontId="14"/>
  </si>
  <si>
    <t>簿記実務検定試験（原価計算）</t>
    <rPh sb="6" eb="8">
      <t>シケン</t>
    </rPh>
    <phoneticPr fontId="14"/>
  </si>
  <si>
    <t>会計実務検定試験（財務会計論）</t>
    <rPh sb="6" eb="8">
      <t>シケン</t>
    </rPh>
    <phoneticPr fontId="14"/>
  </si>
  <si>
    <t>会計実務検定試験（財務諸表分析）</t>
    <rPh sb="6" eb="8">
      <t>シケン</t>
    </rPh>
    <phoneticPr fontId="14"/>
  </si>
  <si>
    <t>坂井</t>
    <phoneticPr fontId="27"/>
  </si>
  <si>
    <t>佐伯豊南</t>
    <rPh sb="0" eb="1">
      <t>サ</t>
    </rPh>
    <rPh sb="1" eb="2">
      <t>イキ</t>
    </rPh>
    <rPh sb="2" eb="3">
      <t>トヨ</t>
    </rPh>
    <rPh sb="3" eb="4">
      <t>ミナミ</t>
    </rPh>
    <phoneticPr fontId="27" alignment="distributed"/>
  </si>
  <si>
    <t>須坂園芸</t>
    <phoneticPr fontId="27"/>
  </si>
  <si>
    <t>須坂創成</t>
    <rPh sb="0" eb="2">
      <t>スザカ</t>
    </rPh>
    <rPh sb="2" eb="4">
      <t>ソウセイ</t>
    </rPh>
    <phoneticPr fontId="27"/>
  </si>
  <si>
    <t>長野県</t>
    <phoneticPr fontId="14"/>
  </si>
  <si>
    <t>会計実務検定試験（管理会計）</t>
    <rPh sb="6" eb="8">
      <t>シケン</t>
    </rPh>
    <rPh sb="9" eb="11">
      <t>カンリ</t>
    </rPh>
    <rPh sb="11" eb="13">
      <t>カイケイ</t>
    </rPh>
    <phoneticPr fontId="14"/>
  </si>
  <si>
    <t>合格</t>
    <rPh sb="0" eb="2">
      <t>ゴウカク</t>
    </rPh>
    <phoneticPr fontId="14"/>
  </si>
  <si>
    <t>20点</t>
    <phoneticPr fontId="14"/>
  </si>
  <si>
    <t>15点</t>
    <phoneticPr fontId="14"/>
  </si>
  <si>
    <t>上記の生徒は、平成</t>
    <rPh sb="7" eb="9">
      <t>ヘイセイ</t>
    </rPh>
    <phoneticPr fontId="14"/>
  </si>
  <si>
    <t>金賞</t>
    <rPh sb="0" eb="2">
      <t>キンショウ</t>
    </rPh>
    <phoneticPr fontId="14"/>
  </si>
  <si>
    <t>銀賞・銅賞</t>
    <rPh sb="0" eb="2">
      <t>ギンショウ</t>
    </rPh>
    <rPh sb="3" eb="5">
      <t>ドウショウ</t>
    </rPh>
    <phoneticPr fontId="14"/>
  </si>
  <si>
    <t>審査員奨励賞</t>
    <rPh sb="0" eb="3">
      <t>シンサイン</t>
    </rPh>
    <rPh sb="3" eb="6">
      <t>ショウレイショウ</t>
    </rPh>
    <phoneticPr fontId="14"/>
  </si>
  <si>
    <t>全国参加</t>
    <rPh sb="0" eb="2">
      <t>ゼンコク</t>
    </rPh>
    <rPh sb="2" eb="4">
      <t>サンカ</t>
    </rPh>
    <phoneticPr fontId="14"/>
  </si>
  <si>
    <t>銀賞</t>
    <rPh sb="0" eb="2">
      <t>ギンショウ</t>
    </rPh>
    <phoneticPr fontId="14"/>
  </si>
  <si>
    <t>銅賞</t>
    <rPh sb="0" eb="2">
      <t>ドウショウ</t>
    </rPh>
    <phoneticPr fontId="14"/>
  </si>
  <si>
    <t>金賞</t>
    <phoneticPr fontId="14"/>
  </si>
  <si>
    <t>Ｂ</t>
    <phoneticPr fontId="14"/>
  </si>
  <si>
    <t>全国参加</t>
    <rPh sb="2" eb="4">
      <t>サンカ</t>
    </rPh>
    <phoneticPr fontId="14"/>
  </si>
  <si>
    <t>苓明</t>
    <rPh sb="0" eb="1">
      <t>レイ</t>
    </rPh>
    <rPh sb="1" eb="2">
      <t>メイ</t>
    </rPh>
    <phoneticPr fontId="14"/>
  </si>
  <si>
    <t>熊本県</t>
    <phoneticPr fontId="14"/>
  </si>
  <si>
    <t>県</t>
    <rPh sb="0" eb="1">
      <t>ケン</t>
    </rPh>
    <phoneticPr fontId="14"/>
  </si>
  <si>
    <t>那賀</t>
    <rPh sb="0" eb="2">
      <t>ナガ</t>
    </rPh>
    <phoneticPr fontId="14"/>
  </si>
  <si>
    <t>徳島県</t>
    <phoneticPr fontId="14"/>
  </si>
  <si>
    <t>全国産業教育フェア実行委員会</t>
    <rPh sb="0" eb="2">
      <t>ゼンコク</t>
    </rPh>
    <rPh sb="2" eb="4">
      <t>サンギョウ</t>
    </rPh>
    <rPh sb="4" eb="6">
      <t>キョウイク</t>
    </rPh>
    <rPh sb="9" eb="11">
      <t>ジッコウ</t>
    </rPh>
    <rPh sb="11" eb="14">
      <t>イインカイ</t>
    </rPh>
    <phoneticPr fontId="14"/>
  </si>
  <si>
    <t>簿記実務検定試験</t>
    <rPh sb="6" eb="8">
      <t>シケン</t>
    </rPh>
    <phoneticPr fontId="14"/>
  </si>
  <si>
    <t>３級</t>
    <rPh sb="1" eb="2">
      <t>キュウ</t>
    </rPh>
    <phoneticPr fontId="14"/>
  </si>
  <si>
    <t>9815</t>
    <phoneticPr fontId="14"/>
  </si>
  <si>
    <t>簿記実務検定</t>
    <phoneticPr fontId="14"/>
  </si>
  <si>
    <t>Ｅ</t>
    <phoneticPr fontId="14"/>
  </si>
  <si>
    <t>あなたは、アグリマイスターシルバーに申請できます。</t>
    <rPh sb="18" eb="20">
      <t>シンセイ</t>
    </rPh>
    <phoneticPr fontId="14"/>
  </si>
  <si>
    <t>あなたは、アグリマイスターゴールドに申請できます。</t>
    <rPh sb="18" eb="20">
      <t>シンセイ</t>
    </rPh>
    <phoneticPr fontId="14"/>
  </si>
  <si>
    <t>あなたは、アグリマイスタープラチナに申請できます。</t>
    <rPh sb="18" eb="20">
      <t>シンセイ</t>
    </rPh>
    <phoneticPr fontId="14"/>
  </si>
  <si>
    <t>あなたは、現在アグリマイスターに申請できません。もう少し頑張りましょう。</t>
    <rPh sb="5" eb="7">
      <t>ゲンザイ</t>
    </rPh>
    <rPh sb="16" eb="18">
      <t>シンセイ</t>
    </rPh>
    <rPh sb="26" eb="27">
      <t>スコ</t>
    </rPh>
    <rPh sb="28" eb="30">
      <t>ガンバ</t>
    </rPh>
    <phoneticPr fontId="14"/>
  </si>
  <si>
    <t>Ｃ</t>
    <phoneticPr fontId="14"/>
  </si>
  <si>
    <t>準１級</t>
    <rPh sb="0" eb="1">
      <t>ジュン</t>
    </rPh>
    <phoneticPr fontId="14"/>
  </si>
  <si>
    <t>Ｃ</t>
    <phoneticPr fontId="14"/>
  </si>
  <si>
    <t>Ｅ</t>
    <phoneticPr fontId="14"/>
  </si>
  <si>
    <t>福　　島　　　実</t>
    <rPh sb="0" eb="1">
      <t>フク</t>
    </rPh>
    <rPh sb="3" eb="4">
      <t>シマ</t>
    </rPh>
    <rPh sb="7" eb="8">
      <t>ミノル</t>
    </rPh>
    <phoneticPr fontId="27"/>
  </si>
  <si>
    <t>ランク判定</t>
    <rPh sb="3" eb="5">
      <t>ハンテイ</t>
    </rPh>
    <phoneticPr fontId="14"/>
  </si>
  <si>
    <t>生年月日の入力規制</t>
    <rPh sb="0" eb="2">
      <t>セイネン</t>
    </rPh>
    <rPh sb="2" eb="4">
      <t>ガッピ</t>
    </rPh>
    <rPh sb="5" eb="7">
      <t>ニュウリョク</t>
    </rPh>
    <rPh sb="7" eb="9">
      <t>キセイ</t>
    </rPh>
    <phoneticPr fontId="14"/>
  </si>
  <si>
    <t>吉田島</t>
    <rPh sb="0" eb="2">
      <t>ヨシダ</t>
    </rPh>
    <rPh sb="1" eb="2">
      <t>カンキ</t>
    </rPh>
    <rPh sb="2" eb="3">
      <t>ジマ</t>
    </rPh>
    <phoneticPr fontId="27"/>
  </si>
  <si>
    <t>ふたば未来学園</t>
    <rPh sb="3" eb="5">
      <t>ミライ</t>
    </rPh>
    <rPh sb="5" eb="7">
      <t>ガクエン</t>
    </rPh>
    <phoneticPr fontId="30" alignment="distributed"/>
  </si>
  <si>
    <r>
      <t>聞き書き甲子園実行委員会(写真は除く</t>
    </r>
    <r>
      <rPr>
        <sz val="11"/>
        <color indexed="8"/>
        <rFont val="ＭＳ Ｐゴシック"/>
        <family val="3"/>
        <charset val="128"/>
      </rPr>
      <t>)</t>
    </r>
    <rPh sb="13" eb="15">
      <t>シャシン</t>
    </rPh>
    <rPh sb="16" eb="17">
      <t>ノゾ</t>
    </rPh>
    <phoneticPr fontId="14"/>
  </si>
  <si>
    <t>移動式クレーン特別教育講習(1ｔ未満)</t>
    <phoneticPr fontId="14"/>
  </si>
  <si>
    <t>固定式クレーン特別教育講習（５ｔ未満)</t>
    <phoneticPr fontId="14"/>
  </si>
  <si>
    <t>小型移動式クレーン運転技能講習(つり上げ荷重１ｔ以上５ｔ未満)</t>
    <phoneticPr fontId="14"/>
  </si>
  <si>
    <t>玉掛け特別教育講習(１ｔ未満)</t>
    <phoneticPr fontId="14"/>
  </si>
  <si>
    <t>カラーコーディネーター検定</t>
    <phoneticPr fontId="14"/>
  </si>
  <si>
    <t>パン製造技能士</t>
    <rPh sb="4" eb="7">
      <t>ギノウシ</t>
    </rPh>
    <phoneticPr fontId="14"/>
  </si>
  <si>
    <t>トレース技能検定試験</t>
    <phoneticPr fontId="14"/>
  </si>
  <si>
    <t>ビジネス能力検定　ジャブパス</t>
    <rPh sb="4" eb="6">
      <t>ノウリョク</t>
    </rPh>
    <rPh sb="6" eb="8">
      <t>ケンテイ</t>
    </rPh>
    <phoneticPr fontId="14"/>
  </si>
  <si>
    <t>一般財団法人職業教育・キャリア教育財団</t>
    <rPh sb="0" eb="2">
      <t>イッパン</t>
    </rPh>
    <rPh sb="2" eb="4">
      <t>ザイダン</t>
    </rPh>
    <rPh sb="4" eb="6">
      <t>ホウジン</t>
    </rPh>
    <rPh sb="6" eb="8">
      <t>ショクギョウ</t>
    </rPh>
    <rPh sb="8" eb="10">
      <t>キョウイク</t>
    </rPh>
    <rPh sb="15" eb="17">
      <t>キョウイク</t>
    </rPh>
    <rPh sb="17" eb="19">
      <t>ザイダン</t>
    </rPh>
    <phoneticPr fontId="14"/>
  </si>
  <si>
    <t>お肉博士（お肉検定）</t>
    <rPh sb="1" eb="2">
      <t>ニク</t>
    </rPh>
    <rPh sb="2" eb="4">
      <t>ハカセ</t>
    </rPh>
    <rPh sb="6" eb="7">
      <t>ニク</t>
    </rPh>
    <rPh sb="7" eb="9">
      <t>ケンテイ</t>
    </rPh>
    <phoneticPr fontId="14"/>
  </si>
  <si>
    <t>全国食肉検定委員会</t>
    <rPh sb="0" eb="2">
      <t>ゼンコク</t>
    </rPh>
    <rPh sb="2" eb="4">
      <t>ショクニク</t>
    </rPh>
    <rPh sb="4" eb="6">
      <t>ケンテイ</t>
    </rPh>
    <rPh sb="6" eb="8">
      <t>イイン</t>
    </rPh>
    <rPh sb="8" eb="9">
      <t>カイ</t>
    </rPh>
    <phoneticPr fontId="14"/>
  </si>
  <si>
    <t>農業機械技術検定</t>
    <phoneticPr fontId="14"/>
  </si>
  <si>
    <t>2級造園施工技術者（学科）</t>
    <rPh sb="1" eb="2">
      <t>キュウ</t>
    </rPh>
    <rPh sb="10" eb="12">
      <t>ガッカ</t>
    </rPh>
    <phoneticPr fontId="14"/>
  </si>
  <si>
    <t>Ａ</t>
    <phoneticPr fontId="14"/>
  </si>
  <si>
    <t>Ｓ</t>
    <phoneticPr fontId="14"/>
  </si>
  <si>
    <t>Ｂ</t>
    <phoneticPr fontId="14"/>
  </si>
  <si>
    <t>Ｃ</t>
    <phoneticPr fontId="14"/>
  </si>
  <si>
    <t>４級</t>
    <phoneticPr fontId="14"/>
  </si>
  <si>
    <t>Ｅ</t>
    <phoneticPr fontId="14"/>
  </si>
  <si>
    <t>Ｄ</t>
    <phoneticPr fontId="14"/>
  </si>
  <si>
    <t>１級・準１級</t>
    <rPh sb="3" eb="4">
      <t>ジュン</t>
    </rPh>
    <rPh sb="5" eb="6">
      <t>キュウ</t>
    </rPh>
    <phoneticPr fontId="14"/>
  </si>
  <si>
    <t>４級</t>
    <rPh sb="1" eb="2">
      <t>キュウ</t>
    </rPh>
    <phoneticPr fontId="14"/>
  </si>
  <si>
    <t>前期</t>
    <rPh sb="0" eb="2">
      <t>ゼンキ</t>
    </rPh>
    <phoneticPr fontId="14"/>
  </si>
  <si>
    <t>後期</t>
    <rPh sb="0" eb="2">
      <t>コウキ</t>
    </rPh>
    <phoneticPr fontId="14"/>
  </si>
  <si>
    <t>9826</t>
    <phoneticPr fontId="14"/>
  </si>
  <si>
    <t>都道府県教育委員会</t>
    <rPh sb="0" eb="4">
      <t>トドウフケン</t>
    </rPh>
    <rPh sb="4" eb="6">
      <t>キョウイク</t>
    </rPh>
    <rPh sb="6" eb="9">
      <t>イインカイ</t>
    </rPh>
    <phoneticPr fontId="14"/>
  </si>
</sst>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0_);[Red]\(0\)"/>
    <numFmt numFmtId="178" formatCode="[$-411]ge\.m\.d;@"/>
  </numFmts>
  <fonts count="47">
    <font>
      <sz val="11"/>
      <color indexed="8"/>
      <name val="ＭＳ Ｐゴシック"/>
      <charset val="128"/>
    </font>
    <font>
      <sz val="11"/>
      <color indexed="10"/>
      <name val="ＭＳ Ｐゴシック"/>
      <family val="3"/>
      <charset val="128"/>
    </font>
    <font>
      <sz val="11"/>
      <color indexed="62"/>
      <name val="ＭＳ Ｐゴシック"/>
      <family val="3"/>
      <charset val="128"/>
    </font>
    <font>
      <sz val="11"/>
      <color indexed="17"/>
      <name val="ＭＳ Ｐゴシック"/>
      <family val="3"/>
      <charset val="128"/>
    </font>
    <font>
      <sz val="11"/>
      <color indexed="30"/>
      <name val="ＭＳ Ｐゴシック"/>
      <family val="3"/>
      <charset val="128"/>
    </font>
    <font>
      <sz val="9"/>
      <name val="Arial"/>
      <family val="2"/>
    </font>
    <font>
      <sz val="11"/>
      <name val="ＭＳ Ｐゴシック"/>
      <family val="3"/>
      <charset val="128"/>
    </font>
    <font>
      <sz val="8.8000000000000007"/>
      <color indexed="8"/>
      <name val="ＭＳ Ｐゴシック"/>
      <family val="3"/>
      <charset val="128"/>
    </font>
    <font>
      <strike/>
      <sz val="11"/>
      <name val="ＭＳ Ｐゴシック"/>
      <family val="3"/>
      <charset val="128"/>
    </font>
    <font>
      <sz val="11"/>
      <color indexed="8"/>
      <name val="ＭＳ 明朝"/>
      <family val="1"/>
      <charset val="128"/>
    </font>
    <font>
      <sz val="12"/>
      <color indexed="8"/>
      <name val="ＭＳ 明朝"/>
      <family val="1"/>
      <charset val="128"/>
    </font>
    <font>
      <sz val="9"/>
      <color indexed="8"/>
      <name val="ＭＳ 明朝"/>
      <family val="1"/>
      <charset val="128"/>
    </font>
    <font>
      <sz val="10"/>
      <color indexed="8"/>
      <name val="ＭＳ 明朝"/>
      <family val="1"/>
      <charset val="128"/>
    </font>
    <font>
      <b/>
      <sz val="12"/>
      <color indexed="8"/>
      <name val="ＭＳ 明朝"/>
      <family val="1"/>
      <charset val="128"/>
    </font>
    <font>
      <sz val="6"/>
      <name val="ＭＳ Ｐゴシック"/>
      <family val="3"/>
      <charset val="128"/>
    </font>
    <font>
      <sz val="11"/>
      <color indexed="8"/>
      <name val="ＭＳ Ｐゴシック"/>
      <family val="3"/>
      <charset val="128"/>
    </font>
    <font>
      <sz val="11"/>
      <color indexed="17"/>
      <name val="ＭＳ Ｐゴシック"/>
      <family val="3"/>
      <charset val="128"/>
    </font>
    <font>
      <sz val="11"/>
      <color rgb="FFFF0000"/>
      <name val="ＭＳ Ｐゴシック"/>
      <family val="3"/>
      <charset val="128"/>
    </font>
    <font>
      <u/>
      <sz val="12"/>
      <color indexed="8"/>
      <name val="ＭＳ 明朝"/>
      <family val="1"/>
      <charset val="128"/>
    </font>
    <font>
      <u/>
      <sz val="11"/>
      <color indexed="8"/>
      <name val="ＭＳ 明朝"/>
      <family val="1"/>
      <charset val="128"/>
    </font>
    <font>
      <b/>
      <sz val="20"/>
      <color indexed="8"/>
      <name val="ＭＳ 明朝"/>
      <family val="1"/>
      <charset val="128"/>
    </font>
    <font>
      <sz val="11"/>
      <color rgb="FFFF0000"/>
      <name val="ＭＳ 明朝"/>
      <family val="1"/>
      <charset val="128"/>
    </font>
    <font>
      <sz val="11"/>
      <color rgb="FF00B050"/>
      <name val="ＭＳ Ｐゴシック"/>
      <family val="3"/>
      <charset val="128"/>
    </font>
    <font>
      <b/>
      <sz val="12"/>
      <color indexed="8"/>
      <name val="ＭＳ ゴシック"/>
      <family val="3"/>
      <charset val="128"/>
    </font>
    <font>
      <sz val="8"/>
      <color indexed="8"/>
      <name val="ＭＳ Ｐゴシック"/>
      <family val="3"/>
      <charset val="128"/>
    </font>
    <font>
      <sz val="10"/>
      <color indexed="8"/>
      <name val="ＭＳ Ｐゴシック"/>
      <family val="3"/>
      <charset val="128"/>
    </font>
    <font>
      <sz val="20"/>
      <color theme="1"/>
      <name val="ＭＳ Ｐゴシック"/>
      <family val="2"/>
      <charset val="128"/>
      <scheme val="minor"/>
    </font>
    <font>
      <sz val="6"/>
      <name val="ＭＳ Ｐゴシック"/>
      <family val="2"/>
      <charset val="128"/>
      <scheme val="minor"/>
    </font>
    <font>
      <sz val="16"/>
      <color theme="1"/>
      <name val="ＭＳ Ｐゴシック"/>
      <family val="2"/>
      <charset val="128"/>
      <scheme val="minor"/>
    </font>
    <font>
      <sz val="16"/>
      <color theme="1"/>
      <name val="ＭＳ Ｐゴシック"/>
      <family val="3"/>
      <charset val="128"/>
      <scheme val="minor"/>
    </font>
    <font>
      <sz val="14"/>
      <color theme="1"/>
      <name val="ＭＳ Ｐゴシック"/>
      <family val="2"/>
      <charset val="128"/>
      <scheme val="minor"/>
    </font>
    <font>
      <sz val="12"/>
      <color theme="1"/>
      <name val="ＭＳ 明朝"/>
      <family val="1"/>
      <charset val="128"/>
    </font>
    <font>
      <sz val="14"/>
      <color theme="1"/>
      <name val="ＭＳ 明朝"/>
      <family val="1"/>
      <charset val="128"/>
    </font>
    <font>
      <b/>
      <sz val="20"/>
      <color theme="1"/>
      <name val="ＭＳ 明朝"/>
      <family val="1"/>
      <charset val="128"/>
    </font>
    <font>
      <sz val="11"/>
      <color theme="1"/>
      <name val="ＭＳ 明朝"/>
      <family val="1"/>
      <charset val="128"/>
    </font>
    <font>
      <sz val="6"/>
      <name val="ＭＳ 明朝"/>
      <family val="2"/>
      <charset val="128"/>
    </font>
    <font>
      <sz val="9"/>
      <name val="ＭＳ 明朝"/>
      <family val="1"/>
      <charset val="128"/>
    </font>
    <font>
      <sz val="9"/>
      <name val="ＭＳ Ｐゴシック"/>
      <family val="2"/>
      <charset val="128"/>
      <scheme val="minor"/>
    </font>
    <font>
      <sz val="12"/>
      <name val="ＭＳ 明朝"/>
      <family val="1"/>
      <charset val="128"/>
    </font>
    <font>
      <sz val="10"/>
      <color theme="1"/>
      <name val="ＭＳ 明朝"/>
      <family val="1"/>
      <charset val="128"/>
    </font>
    <font>
      <sz val="9"/>
      <color indexed="8"/>
      <name val="ＭＳ Ｐゴシック"/>
      <family val="3"/>
      <charset val="128"/>
    </font>
    <font>
      <sz val="12"/>
      <color indexed="8"/>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sz val="10"/>
      <color rgb="FFFF0000"/>
      <name val="ＭＳ Ｐゴシック"/>
      <family val="3"/>
      <charset val="128"/>
    </font>
    <font>
      <sz val="10"/>
      <color rgb="FF00B050"/>
      <name val="ＭＳ Ｐゴシック"/>
      <family val="3"/>
      <charset val="128"/>
    </font>
    <font>
      <b/>
      <sz val="16"/>
      <color rgb="FFFF0000"/>
      <name val="ＭＳ Ｐゴシック"/>
      <family val="3"/>
      <charset val="128"/>
    </font>
  </fonts>
  <fills count="15">
    <fill>
      <patternFill patternType="none"/>
    </fill>
    <fill>
      <patternFill patternType="gray125"/>
    </fill>
    <fill>
      <patternFill patternType="solid">
        <fgColor indexed="44"/>
        <bgColor indexed="64"/>
      </patternFill>
    </fill>
    <fill>
      <patternFill patternType="solid">
        <fgColor indexed="11"/>
        <bgColor indexed="64"/>
      </patternFill>
    </fill>
    <fill>
      <patternFill patternType="solid">
        <fgColor indexed="51"/>
        <bgColor indexed="64"/>
      </patternFill>
    </fill>
    <fill>
      <patternFill patternType="solid">
        <fgColor indexed="13"/>
        <bgColor indexed="64"/>
      </patternFill>
    </fill>
    <fill>
      <patternFill patternType="solid">
        <fgColor rgb="FFFFFF00"/>
        <bgColor indexed="64"/>
      </patternFill>
    </fill>
    <fill>
      <patternFill patternType="solid">
        <fgColor theme="0" tint="-0.499984740745262"/>
        <bgColor indexed="64"/>
      </patternFill>
    </fill>
    <fill>
      <patternFill patternType="solid">
        <fgColor theme="4" tint="0.59999389629810485"/>
        <bgColor indexed="64"/>
      </patternFill>
    </fill>
    <fill>
      <patternFill patternType="solid">
        <fgColor theme="9" tint="0.39994506668294322"/>
        <bgColor indexed="64"/>
      </patternFill>
    </fill>
    <fill>
      <patternFill patternType="solid">
        <fgColor rgb="FF99CCFF"/>
        <bgColor indexed="64"/>
      </patternFill>
    </fill>
    <fill>
      <patternFill patternType="solid">
        <fgColor rgb="FF00FF00"/>
        <bgColor indexed="64"/>
      </patternFill>
    </fill>
    <fill>
      <patternFill patternType="solid">
        <fgColor rgb="FF92D050"/>
        <bgColor indexed="64"/>
      </patternFill>
    </fill>
    <fill>
      <patternFill patternType="mediumGray"/>
    </fill>
    <fill>
      <patternFill patternType="mediumGray">
        <bgColor rgb="FFFFFF00"/>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s>
  <cellStyleXfs count="1">
    <xf numFmtId="0" fontId="0" fillId="0" borderId="0">
      <alignment vertical="center"/>
    </xf>
  </cellStyleXfs>
  <cellXfs count="433">
    <xf numFmtId="0" fontId="0" fillId="0" borderId="0" xfId="0">
      <alignment vertical="center"/>
    </xf>
    <xf numFmtId="0" fontId="0" fillId="0" borderId="0" xfId="0" applyBorder="1">
      <alignment vertical="center"/>
    </xf>
    <xf numFmtId="0" fontId="0" fillId="0" borderId="0" xfId="0" applyBorder="1" applyAlignment="1">
      <alignment vertical="center" shrinkToFit="1"/>
    </xf>
    <xf numFmtId="0" fontId="0" fillId="0" borderId="0" xfId="0" applyNumberFormat="1" applyBorder="1" applyAlignment="1">
      <alignment vertical="center" shrinkToFit="1"/>
    </xf>
    <xf numFmtId="0" fontId="0" fillId="0" borderId="0" xfId="0" applyAlignment="1">
      <alignment vertical="center" shrinkToFit="1"/>
    </xf>
    <xf numFmtId="0" fontId="9" fillId="0" borderId="0" xfId="0" applyFont="1">
      <alignment vertical="center"/>
    </xf>
    <xf numFmtId="0" fontId="10" fillId="0" borderId="0" xfId="0" applyFont="1">
      <alignment vertical="center"/>
    </xf>
    <xf numFmtId="0" fontId="10" fillId="0" borderId="0" xfId="0" applyFont="1" applyAlignment="1">
      <alignment vertical="center"/>
    </xf>
    <xf numFmtId="0" fontId="10" fillId="0" borderId="0" xfId="0" applyFont="1" applyAlignment="1">
      <alignment horizontal="left" vertical="center"/>
    </xf>
    <xf numFmtId="0" fontId="0" fillId="0" borderId="0" xfId="0" applyFill="1">
      <alignment vertical="center"/>
    </xf>
    <xf numFmtId="0" fontId="13" fillId="0" borderId="0" xfId="0" applyFont="1" applyAlignment="1">
      <alignment horizontal="left" vertical="center"/>
    </xf>
    <xf numFmtId="0" fontId="13" fillId="0" borderId="0" xfId="0" applyFont="1" applyBorder="1" applyAlignment="1">
      <alignment horizontal="right" vertical="center"/>
    </xf>
    <xf numFmtId="0" fontId="10" fillId="0" borderId="0" xfId="0" applyFont="1" applyBorder="1" applyAlignment="1">
      <alignment vertical="center" shrinkToFit="1"/>
    </xf>
    <xf numFmtId="0" fontId="10" fillId="0" borderId="0" xfId="0" applyFont="1" applyAlignment="1">
      <alignment horizontal="right" vertical="center"/>
    </xf>
    <xf numFmtId="0" fontId="10" fillId="2" borderId="6" xfId="0" applyFont="1" applyFill="1" applyBorder="1" applyAlignment="1" applyProtection="1">
      <alignment horizontal="center" vertical="center"/>
    </xf>
    <xf numFmtId="0" fontId="10" fillId="5" borderId="6" xfId="0" applyFont="1" applyFill="1" applyBorder="1">
      <alignment vertical="center"/>
    </xf>
    <xf numFmtId="0" fontId="15" fillId="0" borderId="0" xfId="0" applyFont="1">
      <alignment vertical="center"/>
    </xf>
    <xf numFmtId="0" fontId="0" fillId="6" borderId="0" xfId="0" applyFill="1">
      <alignment vertical="center"/>
    </xf>
    <xf numFmtId="0" fontId="15" fillId="0" borderId="0" xfId="0" applyFont="1" applyFill="1">
      <alignment vertical="center"/>
    </xf>
    <xf numFmtId="0" fontId="0" fillId="0" borderId="0" xfId="0" applyBorder="1" applyAlignment="1">
      <alignment vertical="center" wrapText="1"/>
    </xf>
    <xf numFmtId="0" fontId="15" fillId="0" borderId="0" xfId="0" applyFont="1" applyBorder="1">
      <alignment vertical="center"/>
    </xf>
    <xf numFmtId="0" fontId="15" fillId="0" borderId="0" xfId="0" applyFont="1" applyBorder="1" applyAlignment="1">
      <alignment vertical="center" wrapText="1"/>
    </xf>
    <xf numFmtId="0" fontId="4" fillId="0" borderId="0" xfId="0" applyFont="1" applyFill="1" applyBorder="1" applyAlignment="1">
      <alignment vertical="center" shrinkToFit="1"/>
    </xf>
    <xf numFmtId="0" fontId="3" fillId="0" borderId="0" xfId="0" applyFont="1" applyBorder="1" applyAlignment="1">
      <alignment vertical="center" shrinkToFit="1"/>
    </xf>
    <xf numFmtId="0" fontId="17" fillId="0" borderId="0" xfId="0" applyFont="1" applyBorder="1" applyAlignment="1">
      <alignment vertical="center" wrapText="1"/>
    </xf>
    <xf numFmtId="0" fontId="0" fillId="0" borderId="0" xfId="0" applyFill="1" applyBorder="1" applyAlignment="1">
      <alignment vertical="center" shrinkToFit="1"/>
    </xf>
    <xf numFmtId="0" fontId="3" fillId="0" borderId="0" xfId="0" applyFont="1" applyFill="1" applyBorder="1" applyAlignment="1">
      <alignment vertical="center" shrinkToFit="1"/>
    </xf>
    <xf numFmtId="0" fontId="5" fillId="0" borderId="0" xfId="0" applyFont="1" applyBorder="1" applyAlignment="1">
      <alignment vertical="center" shrinkToFit="1"/>
    </xf>
    <xf numFmtId="0" fontId="6" fillId="0" borderId="0" xfId="0" applyFont="1" applyBorder="1" applyAlignment="1">
      <alignment vertical="center" shrinkToFit="1"/>
    </xf>
    <xf numFmtId="0" fontId="15" fillId="0" borderId="0" xfId="0" applyFont="1" applyBorder="1" applyAlignment="1">
      <alignment vertical="center" shrinkToFit="1"/>
    </xf>
    <xf numFmtId="0" fontId="0" fillId="7" borderId="0" xfId="0" applyFill="1">
      <alignment vertical="center"/>
    </xf>
    <xf numFmtId="0" fontId="10" fillId="8" borderId="6" xfId="0" applyFont="1" applyFill="1" applyBorder="1" applyAlignment="1" applyProtection="1">
      <alignment horizontal="center" vertical="center"/>
    </xf>
    <xf numFmtId="0" fontId="15" fillId="6" borderId="0" xfId="0" applyFont="1" applyFill="1">
      <alignment vertical="center"/>
    </xf>
    <xf numFmtId="0" fontId="0" fillId="0" borderId="0" xfId="0" applyBorder="1" applyAlignment="1">
      <alignment vertical="center" wrapText="1"/>
    </xf>
    <xf numFmtId="49" fontId="15" fillId="0" borderId="0" xfId="0" applyNumberFormat="1" applyFont="1" applyFill="1" applyAlignment="1">
      <alignment horizontal="left" vertical="center"/>
    </xf>
    <xf numFmtId="0" fontId="15" fillId="0" borderId="0" xfId="0" applyFont="1" applyProtection="1">
      <alignment vertical="center"/>
    </xf>
    <xf numFmtId="0" fontId="0" fillId="0" borderId="0" xfId="0" applyProtection="1">
      <alignment vertical="center"/>
    </xf>
    <xf numFmtId="0" fontId="0" fillId="0" borderId="0" xfId="0" applyNumberFormat="1" applyProtection="1">
      <alignment vertical="center"/>
    </xf>
    <xf numFmtId="176" fontId="0" fillId="0" borderId="0" xfId="0" applyNumberFormat="1" applyProtection="1">
      <alignment vertical="center"/>
    </xf>
    <xf numFmtId="0" fontId="0" fillId="0" borderId="0" xfId="0" applyFill="1" applyProtection="1">
      <alignment vertical="center"/>
    </xf>
    <xf numFmtId="0" fontId="15" fillId="0" borderId="0" xfId="0" applyFont="1" applyFill="1" applyProtection="1">
      <alignment vertical="center"/>
    </xf>
    <xf numFmtId="0" fontId="15" fillId="0" borderId="0" xfId="0" applyFont="1" applyBorder="1" applyProtection="1">
      <alignment vertical="center"/>
    </xf>
    <xf numFmtId="0" fontId="15" fillId="0" borderId="0" xfId="0" applyFont="1" applyBorder="1" applyAlignment="1" applyProtection="1">
      <alignment vertical="center" wrapText="1"/>
    </xf>
    <xf numFmtId="0" fontId="4" fillId="0" borderId="0" xfId="0" applyFont="1" applyFill="1" applyBorder="1" applyAlignment="1" applyProtection="1">
      <alignment vertical="center" shrinkToFit="1"/>
    </xf>
    <xf numFmtId="0" fontId="0" fillId="0" borderId="0" xfId="0" applyBorder="1" applyAlignment="1" applyProtection="1">
      <alignment vertical="center" shrinkToFit="1"/>
    </xf>
    <xf numFmtId="0" fontId="0" fillId="0" borderId="0" xfId="0" applyBorder="1" applyAlignment="1" applyProtection="1">
      <alignment vertical="center" wrapText="1"/>
    </xf>
    <xf numFmtId="0" fontId="3" fillId="0" borderId="0" xfId="0" applyFont="1" applyBorder="1" applyAlignment="1" applyProtection="1">
      <alignment vertical="center" shrinkToFit="1"/>
    </xf>
    <xf numFmtId="0" fontId="17" fillId="0" borderId="0" xfId="0" applyFont="1" applyBorder="1" applyAlignment="1" applyProtection="1">
      <alignment vertical="center" wrapText="1"/>
    </xf>
    <xf numFmtId="0" fontId="0" fillId="0" borderId="0" xfId="0" applyFill="1" applyBorder="1" applyAlignment="1" applyProtection="1">
      <alignment vertical="center" shrinkToFit="1"/>
    </xf>
    <xf numFmtId="0" fontId="3" fillId="0" borderId="0" xfId="0" applyFont="1" applyFill="1" applyBorder="1" applyAlignment="1" applyProtection="1">
      <alignment vertical="center" shrinkToFit="1"/>
    </xf>
    <xf numFmtId="0" fontId="0" fillId="0" borderId="0" xfId="0" applyFill="1" applyBorder="1" applyAlignment="1" applyProtection="1">
      <alignment vertical="center" wrapText="1"/>
    </xf>
    <xf numFmtId="0" fontId="5" fillId="0" borderId="0" xfId="0" applyFont="1" applyBorder="1" applyAlignment="1" applyProtection="1">
      <alignment vertical="center" shrinkToFit="1"/>
    </xf>
    <xf numFmtId="0" fontId="6" fillId="0" borderId="0" xfId="0" applyFont="1" applyBorder="1" applyAlignment="1" applyProtection="1">
      <alignment vertical="center" shrinkToFit="1"/>
    </xf>
    <xf numFmtId="0" fontId="15" fillId="0" borderId="0" xfId="0" applyFont="1" applyBorder="1" applyAlignment="1" applyProtection="1">
      <alignment vertical="center" shrinkToFit="1"/>
    </xf>
    <xf numFmtId="49" fontId="0" fillId="0" borderId="0" xfId="0" applyNumberFormat="1" applyProtection="1">
      <alignment vertical="center"/>
    </xf>
    <xf numFmtId="0" fontId="15" fillId="0" borderId="0" xfId="0" applyFont="1" applyFill="1" applyBorder="1" applyAlignment="1">
      <alignment vertical="center" shrinkToFit="1"/>
    </xf>
    <xf numFmtId="0" fontId="15" fillId="0" borderId="0" xfId="0" applyFont="1" applyFill="1" applyBorder="1" applyAlignment="1">
      <alignment vertical="center" wrapText="1"/>
    </xf>
    <xf numFmtId="0" fontId="0" fillId="0" borderId="0" xfId="0" applyBorder="1" applyAlignment="1">
      <alignment vertical="center" wrapText="1"/>
    </xf>
    <xf numFmtId="0" fontId="0" fillId="0" borderId="0" xfId="0" applyBorder="1" applyAlignment="1">
      <alignment vertical="center" wrapText="1"/>
    </xf>
    <xf numFmtId="0" fontId="18" fillId="0" borderId="5" xfId="0" applyFont="1" applyFill="1" applyBorder="1" applyAlignment="1" applyProtection="1">
      <alignment horizontal="distributed" vertical="center"/>
    </xf>
    <xf numFmtId="0" fontId="10" fillId="0" borderId="5" xfId="0" applyFont="1" applyBorder="1" applyAlignment="1">
      <alignment horizontal="center" vertical="center"/>
    </xf>
    <xf numFmtId="0" fontId="10" fillId="2" borderId="6" xfId="0" applyFont="1" applyFill="1" applyBorder="1" applyAlignment="1">
      <alignment horizontal="center" vertical="center"/>
    </xf>
    <xf numFmtId="0" fontId="11" fillId="0" borderId="0" xfId="0" applyFont="1" applyAlignment="1">
      <alignment horizontal="distributed" vertical="center"/>
    </xf>
    <xf numFmtId="0" fontId="10" fillId="0" borderId="0" xfId="0" applyFont="1" applyAlignment="1">
      <alignment horizontal="center" vertical="center"/>
    </xf>
    <xf numFmtId="0" fontId="10" fillId="0" borderId="0" xfId="0" applyFont="1" applyBorder="1" applyAlignment="1">
      <alignment horizontal="center" vertical="center" shrinkToFit="1"/>
    </xf>
    <xf numFmtId="0" fontId="0" fillId="0" borderId="0" xfId="0" applyBorder="1" applyAlignment="1">
      <alignment vertical="center" wrapText="1"/>
    </xf>
    <xf numFmtId="0" fontId="0" fillId="0" borderId="0" xfId="0" applyFont="1" applyFill="1" applyBorder="1" applyAlignment="1">
      <alignment vertical="center" shrinkToFit="1"/>
    </xf>
    <xf numFmtId="0" fontId="10" fillId="8" borderId="6" xfId="0" applyFont="1" applyFill="1" applyBorder="1" applyAlignment="1" applyProtection="1">
      <alignment horizontal="center" vertical="center" shrinkToFit="1"/>
    </xf>
    <xf numFmtId="0" fontId="10" fillId="2" borderId="6" xfId="0" applyFont="1" applyFill="1" applyBorder="1" applyAlignment="1" applyProtection="1">
      <alignment horizontal="center" vertical="center" shrinkToFit="1"/>
    </xf>
    <xf numFmtId="0" fontId="9" fillId="0" borderId="15" xfId="0" applyFont="1" applyBorder="1">
      <alignment vertical="center"/>
    </xf>
    <xf numFmtId="0" fontId="9" fillId="0" borderId="0" xfId="0" applyFont="1" applyBorder="1" applyAlignment="1">
      <alignment horizontal="center" vertical="center" shrinkToFit="1"/>
    </xf>
    <xf numFmtId="0" fontId="9" fillId="0" borderId="0" xfId="0" applyFont="1" applyAlignment="1">
      <alignment horizontal="right" vertical="center"/>
    </xf>
    <xf numFmtId="0" fontId="9" fillId="3" borderId="0" xfId="0" applyFont="1" applyFill="1">
      <alignment vertical="center"/>
    </xf>
    <xf numFmtId="0" fontId="9" fillId="4" borderId="0" xfId="0" applyFont="1" applyFill="1">
      <alignment vertical="center"/>
    </xf>
    <xf numFmtId="0" fontId="19" fillId="0" borderId="5" xfId="0" applyFont="1" applyBorder="1" applyAlignment="1">
      <alignment horizontal="distributed" vertical="center"/>
    </xf>
    <xf numFmtId="0" fontId="9" fillId="0" borderId="5" xfId="0" applyFont="1" applyBorder="1" applyAlignment="1">
      <alignment horizontal="center" vertical="center"/>
    </xf>
    <xf numFmtId="177" fontId="9" fillId="0" borderId="0" xfId="0" applyNumberFormat="1" applyFont="1">
      <alignment vertical="center"/>
    </xf>
    <xf numFmtId="176" fontId="9" fillId="0" borderId="0" xfId="0" applyNumberFormat="1" applyFont="1">
      <alignment vertical="center"/>
    </xf>
    <xf numFmtId="0" fontId="11" fillId="0" borderId="0" xfId="0" applyFont="1" applyFill="1" applyBorder="1" applyAlignment="1" applyProtection="1">
      <alignment horizontal="distributed" vertical="center"/>
    </xf>
    <xf numFmtId="0" fontId="9" fillId="0" borderId="0" xfId="0" applyFont="1" applyBorder="1" applyAlignment="1" applyProtection="1">
      <alignment horizontal="distributed" vertical="center"/>
    </xf>
    <xf numFmtId="0" fontId="10" fillId="0" borderId="0" xfId="0" applyFont="1" applyFill="1" applyAlignment="1" applyProtection="1">
      <alignment horizontal="right" vertical="center"/>
    </xf>
    <xf numFmtId="0" fontId="10" fillId="0" borderId="0" xfId="0" applyFont="1" applyBorder="1" applyAlignment="1">
      <alignment horizontal="center" vertical="center" shrinkToFit="1"/>
    </xf>
    <xf numFmtId="0" fontId="10" fillId="4" borderId="5" xfId="0" applyFont="1" applyFill="1" applyBorder="1" applyAlignment="1" applyProtection="1">
      <alignment horizontal="center" vertical="center"/>
      <protection locked="0"/>
    </xf>
    <xf numFmtId="0" fontId="21" fillId="0" borderId="0" xfId="0" applyFont="1">
      <alignment vertical="center"/>
    </xf>
    <xf numFmtId="0" fontId="0" fillId="0" borderId="0" xfId="0" applyAlignment="1">
      <alignment horizontal="center" vertical="center" shrinkToFit="1"/>
    </xf>
    <xf numFmtId="0" fontId="9" fillId="0" borderId="5" xfId="0" applyNumberFormat="1" applyFont="1" applyBorder="1" applyAlignment="1" applyProtection="1">
      <alignment vertical="center" shrinkToFit="1"/>
    </xf>
    <xf numFmtId="14" fontId="15" fillId="0" borderId="0" xfId="0" applyNumberFormat="1" applyFont="1" applyProtection="1">
      <alignment vertical="center"/>
    </xf>
    <xf numFmtId="176" fontId="15" fillId="0" borderId="0" xfId="0" applyNumberFormat="1" applyFont="1" applyProtection="1">
      <alignment vertical="center"/>
    </xf>
    <xf numFmtId="0" fontId="26" fillId="0" borderId="0" xfId="0" applyFont="1" applyBorder="1" applyAlignment="1">
      <alignment horizontal="center" vertical="center"/>
    </xf>
    <xf numFmtId="0" fontId="0" fillId="0" borderId="0" xfId="0" applyBorder="1" applyAlignment="1">
      <alignment horizontal="center" vertical="center"/>
    </xf>
    <xf numFmtId="0" fontId="28" fillId="0" borderId="0" xfId="0" applyFont="1">
      <alignment vertical="center"/>
    </xf>
    <xf numFmtId="0" fontId="29" fillId="0" borderId="0" xfId="0" applyFont="1" applyAlignment="1">
      <alignment horizontal="center" vertical="center" shrinkToFit="1"/>
    </xf>
    <xf numFmtId="0" fontId="0" fillId="0" borderId="0" xfId="0" applyFont="1" applyFill="1" applyProtection="1">
      <alignment vertical="center"/>
    </xf>
    <xf numFmtId="0" fontId="0" fillId="0" borderId="0" xfId="0" applyAlignment="1" applyProtection="1">
      <alignment horizontal="center" vertical="center"/>
    </xf>
    <xf numFmtId="0" fontId="0" fillId="0" borderId="0" xfId="0" applyAlignment="1" applyProtection="1">
      <alignment vertical="center" shrinkToFit="1"/>
    </xf>
    <xf numFmtId="0" fontId="0" fillId="0" borderId="1" xfId="0" applyBorder="1" applyAlignment="1" applyProtection="1">
      <alignment horizontal="center" vertical="center"/>
    </xf>
    <xf numFmtId="0" fontId="0" fillId="0" borderId="1" xfId="0" applyBorder="1" applyProtection="1">
      <alignment vertical="center"/>
    </xf>
    <xf numFmtId="0" fontId="0" fillId="0" borderId="1" xfId="0" applyBorder="1" applyAlignment="1" applyProtection="1">
      <alignment vertical="center" shrinkToFit="1"/>
    </xf>
    <xf numFmtId="0" fontId="2" fillId="0" borderId="1" xfId="0" applyFont="1" applyBorder="1" applyProtection="1">
      <alignment vertical="center"/>
    </xf>
    <xf numFmtId="0" fontId="2" fillId="0" borderId="2" xfId="0" applyFont="1" applyBorder="1" applyAlignment="1" applyProtection="1">
      <alignment vertical="center" shrinkToFit="1"/>
    </xf>
    <xf numFmtId="0" fontId="2" fillId="0" borderId="3" xfId="0" applyFont="1" applyBorder="1" applyAlignment="1" applyProtection="1">
      <alignment vertical="center" shrinkToFit="1"/>
    </xf>
    <xf numFmtId="0" fontId="2" fillId="0" borderId="4" xfId="0" applyFont="1" applyBorder="1" applyAlignment="1" applyProtection="1">
      <alignment vertical="center" shrinkToFit="1"/>
    </xf>
    <xf numFmtId="0" fontId="2" fillId="0" borderId="1" xfId="0" applyFont="1" applyBorder="1" applyAlignment="1" applyProtection="1">
      <alignment vertical="center" shrinkToFit="1"/>
    </xf>
    <xf numFmtId="0" fontId="0" fillId="0" borderId="2" xfId="0" applyBorder="1" applyAlignment="1" applyProtection="1">
      <alignment vertical="center" shrinkToFit="1"/>
    </xf>
    <xf numFmtId="0" fontId="0" fillId="0" borderId="3" xfId="0" applyBorder="1" applyAlignment="1" applyProtection="1">
      <alignment vertical="center" shrinkToFit="1"/>
    </xf>
    <xf numFmtId="0" fontId="0" fillId="0" borderId="4" xfId="0" applyBorder="1" applyAlignment="1" applyProtection="1">
      <alignment vertical="center" shrinkToFit="1"/>
    </xf>
    <xf numFmtId="0" fontId="15" fillId="0" borderId="1" xfId="0" applyFont="1" applyBorder="1" applyAlignment="1" applyProtection="1">
      <alignment vertical="center" shrinkToFit="1"/>
    </xf>
    <xf numFmtId="0" fontId="22" fillId="0" borderId="1" xfId="0" applyFont="1" applyBorder="1" applyAlignment="1" applyProtection="1">
      <alignment vertical="center" shrinkToFit="1"/>
    </xf>
    <xf numFmtId="0" fontId="1" fillId="0" borderId="1" xfId="0" applyFont="1" applyBorder="1" applyAlignment="1" applyProtection="1">
      <alignment vertical="center" shrinkToFit="1"/>
    </xf>
    <xf numFmtId="0" fontId="4" fillId="0" borderId="1" xfId="0" applyFont="1" applyBorder="1" applyAlignment="1" applyProtection="1">
      <alignment vertical="center" shrinkToFit="1"/>
    </xf>
    <xf numFmtId="0" fontId="0" fillId="0" borderId="1" xfId="0" applyBorder="1" applyAlignment="1" applyProtection="1">
      <alignment vertical="center" wrapText="1"/>
    </xf>
    <xf numFmtId="0" fontId="0" fillId="7" borderId="1" xfId="0" applyFill="1" applyBorder="1" applyAlignment="1" applyProtection="1">
      <alignment horizontal="center" vertical="center"/>
    </xf>
    <xf numFmtId="0" fontId="0" fillId="7" borderId="1" xfId="0" applyFill="1" applyBorder="1" applyProtection="1">
      <alignment vertical="center"/>
    </xf>
    <xf numFmtId="0" fontId="0" fillId="7" borderId="2" xfId="0" applyFill="1" applyBorder="1" applyAlignment="1" applyProtection="1">
      <alignment vertical="center" shrinkToFit="1"/>
    </xf>
    <xf numFmtId="0" fontId="0" fillId="7" borderId="3" xfId="0" applyFill="1" applyBorder="1" applyAlignment="1" applyProtection="1">
      <alignment vertical="center" shrinkToFit="1"/>
    </xf>
    <xf numFmtId="0" fontId="0" fillId="7" borderId="4" xfId="0" applyFill="1" applyBorder="1" applyAlignment="1" applyProtection="1">
      <alignment vertical="center" shrinkToFit="1"/>
    </xf>
    <xf numFmtId="0" fontId="0" fillId="7" borderId="1" xfId="0" applyFill="1" applyBorder="1" applyAlignment="1" applyProtection="1">
      <alignment vertical="center" shrinkToFit="1"/>
    </xf>
    <xf numFmtId="0" fontId="1" fillId="0" borderId="0" xfId="0" applyFont="1" applyProtection="1">
      <alignment vertical="center"/>
    </xf>
    <xf numFmtId="0" fontId="1" fillId="0" borderId="1" xfId="0" applyFont="1" applyBorder="1" applyAlignment="1" applyProtection="1">
      <alignment horizontal="center" vertical="center"/>
    </xf>
    <xf numFmtId="0" fontId="1" fillId="0" borderId="3" xfId="0" applyFont="1" applyBorder="1" applyAlignment="1" applyProtection="1">
      <alignment vertical="center" shrinkToFit="1"/>
    </xf>
    <xf numFmtId="0" fontId="1" fillId="0" borderId="4" xfId="0" applyFont="1" applyBorder="1" applyAlignment="1" applyProtection="1">
      <alignment vertical="center" shrinkToFit="1"/>
    </xf>
    <xf numFmtId="0" fontId="3" fillId="0" borderId="1" xfId="0" applyFont="1" applyBorder="1" applyAlignment="1" applyProtection="1">
      <alignment vertical="center" shrinkToFit="1"/>
    </xf>
    <xf numFmtId="0" fontId="16" fillId="0" borderId="1" xfId="0" applyFont="1" applyBorder="1" applyAlignment="1" applyProtection="1">
      <alignment vertical="center" shrinkToFit="1"/>
    </xf>
    <xf numFmtId="0" fontId="22" fillId="0" borderId="1" xfId="0" applyFont="1" applyBorder="1" applyAlignment="1" applyProtection="1">
      <alignment vertical="center" wrapText="1" shrinkToFit="1"/>
    </xf>
    <xf numFmtId="0" fontId="4" fillId="0" borderId="1" xfId="0" applyFont="1" applyBorder="1" applyAlignment="1" applyProtection="1">
      <alignment horizontal="center" vertical="center"/>
    </xf>
    <xf numFmtId="0" fontId="4" fillId="0" borderId="1" xfId="0" applyFont="1" applyBorder="1" applyProtection="1">
      <alignment vertical="center"/>
    </xf>
    <xf numFmtId="0" fontId="4" fillId="0" borderId="2" xfId="0" applyFont="1" applyBorder="1" applyAlignment="1" applyProtection="1">
      <alignment vertical="center" shrinkToFit="1"/>
    </xf>
    <xf numFmtId="0" fontId="4" fillId="0" borderId="3" xfId="0" applyFont="1" applyBorder="1" applyAlignment="1" applyProtection="1">
      <alignment vertical="center" shrinkToFit="1"/>
    </xf>
    <xf numFmtId="0" fontId="4" fillId="0" borderId="4" xfId="0" applyFont="1" applyBorder="1" applyAlignment="1" applyProtection="1">
      <alignment vertical="center" shrinkToFit="1"/>
    </xf>
    <xf numFmtId="0" fontId="4" fillId="0" borderId="1" xfId="0" applyFont="1" applyFill="1" applyBorder="1" applyAlignment="1" applyProtection="1">
      <alignment vertical="center" shrinkToFit="1"/>
    </xf>
    <xf numFmtId="0" fontId="0" fillId="0" borderId="1" xfId="0" applyFill="1" applyBorder="1" applyAlignment="1" applyProtection="1">
      <alignment vertical="center" shrinkToFit="1"/>
    </xf>
    <xf numFmtId="0" fontId="5" fillId="0" borderId="1" xfId="0" applyFont="1" applyBorder="1" applyAlignment="1" applyProtection="1">
      <alignment vertical="center" shrinkToFit="1"/>
    </xf>
    <xf numFmtId="0" fontId="6" fillId="0" borderId="1" xfId="0" applyFont="1" applyBorder="1" applyAlignment="1" applyProtection="1">
      <alignment vertical="center" shrinkToFit="1"/>
    </xf>
    <xf numFmtId="0" fontId="22" fillId="0" borderId="1" xfId="0" applyFont="1" applyFill="1" applyBorder="1" applyAlignment="1" applyProtection="1">
      <alignment vertical="center" shrinkToFit="1"/>
    </xf>
    <xf numFmtId="0" fontId="15" fillId="0" borderId="1" xfId="0" applyFont="1" applyBorder="1" applyAlignment="1" applyProtection="1">
      <alignment vertical="center" wrapText="1"/>
    </xf>
    <xf numFmtId="0" fontId="0" fillId="7" borderId="1" xfId="0" applyFill="1" applyBorder="1" applyAlignment="1" applyProtection="1">
      <alignment vertical="center" wrapText="1"/>
    </xf>
    <xf numFmtId="0" fontId="15" fillId="7" borderId="1" xfId="0" applyFont="1" applyFill="1" applyBorder="1" applyAlignment="1" applyProtection="1">
      <alignment vertical="center" shrinkToFit="1"/>
    </xf>
    <xf numFmtId="0" fontId="1" fillId="0" borderId="1" xfId="0" applyFont="1" applyBorder="1" applyProtection="1">
      <alignment vertical="center"/>
    </xf>
    <xf numFmtId="0" fontId="1" fillId="0" borderId="2" xfId="0" applyFont="1" applyBorder="1" applyAlignment="1" applyProtection="1">
      <alignment vertical="center" shrinkToFit="1"/>
    </xf>
    <xf numFmtId="0" fontId="1" fillId="0" borderId="1" xfId="0" applyFont="1" applyFill="1" applyBorder="1" applyAlignment="1" applyProtection="1">
      <alignment vertical="center" shrinkToFit="1"/>
    </xf>
    <xf numFmtId="0" fontId="3" fillId="0" borderId="1" xfId="0" applyFont="1" applyBorder="1" applyAlignment="1" applyProtection="1">
      <alignment vertical="center" wrapText="1"/>
    </xf>
    <xf numFmtId="0" fontId="0" fillId="0" borderId="1" xfId="0" applyFont="1" applyBorder="1" applyAlignment="1" applyProtection="1">
      <alignment vertical="center" shrinkToFit="1"/>
    </xf>
    <xf numFmtId="0" fontId="7" fillId="0" borderId="1" xfId="0" applyFont="1" applyFill="1" applyBorder="1" applyAlignment="1" applyProtection="1">
      <alignment vertical="center" shrinkToFit="1"/>
    </xf>
    <xf numFmtId="0" fontId="0" fillId="0" borderId="1" xfId="0" applyFill="1" applyBorder="1" applyAlignment="1" applyProtection="1">
      <alignment vertical="center" wrapText="1"/>
    </xf>
    <xf numFmtId="0" fontId="8" fillId="0" borderId="1" xfId="0" applyFont="1" applyBorder="1" applyAlignment="1" applyProtection="1">
      <alignment horizontal="center" vertical="center"/>
    </xf>
    <xf numFmtId="0" fontId="8" fillId="0" borderId="1" xfId="0" applyFont="1" applyBorder="1" applyProtection="1">
      <alignment vertical="center"/>
    </xf>
    <xf numFmtId="0" fontId="8" fillId="0" borderId="2" xfId="0" applyFont="1" applyBorder="1" applyAlignment="1" applyProtection="1">
      <alignment vertical="center" shrinkToFit="1"/>
    </xf>
    <xf numFmtId="0" fontId="8" fillId="0" borderId="3" xfId="0" applyFont="1" applyBorder="1" applyAlignment="1" applyProtection="1">
      <alignment vertical="center" shrinkToFit="1"/>
    </xf>
    <xf numFmtId="0" fontId="8" fillId="0" borderId="4" xfId="0" applyFont="1" applyBorder="1" applyAlignment="1" applyProtection="1">
      <alignment vertical="center" shrinkToFit="1"/>
    </xf>
    <xf numFmtId="0" fontId="8" fillId="0" borderId="1" xfId="0" applyFont="1" applyBorder="1" applyAlignment="1" applyProtection="1">
      <alignment vertical="center" shrinkToFit="1"/>
    </xf>
    <xf numFmtId="0" fontId="4" fillId="0" borderId="1" xfId="0" applyFont="1" applyBorder="1" applyAlignment="1" applyProtection="1">
      <alignment vertical="center" wrapText="1"/>
    </xf>
    <xf numFmtId="0" fontId="1" fillId="0" borderId="0" xfId="0" applyFont="1" applyAlignment="1" applyProtection="1">
      <alignment vertical="center" shrinkToFit="1"/>
    </xf>
    <xf numFmtId="49" fontId="10" fillId="9" borderId="6" xfId="0" applyNumberFormat="1" applyFont="1" applyFill="1" applyBorder="1" applyProtection="1">
      <alignment vertical="center"/>
      <protection locked="0"/>
    </xf>
    <xf numFmtId="0" fontId="9" fillId="9" borderId="0" xfId="0" applyFont="1" applyFill="1">
      <alignment vertical="center"/>
    </xf>
    <xf numFmtId="0" fontId="0" fillId="0" borderId="4" xfId="0" applyBorder="1" applyAlignment="1" applyProtection="1">
      <alignment horizontal="center" vertical="center"/>
    </xf>
    <xf numFmtId="0" fontId="0" fillId="7" borderId="4" xfId="0" applyFill="1" applyBorder="1" applyAlignment="1" applyProtection="1">
      <alignment horizontal="center" vertical="center"/>
    </xf>
    <xf numFmtId="0" fontId="1" fillId="0" borderId="4" xfId="0" applyFont="1" applyBorder="1" applyAlignment="1" applyProtection="1">
      <alignment horizontal="center" vertical="center"/>
    </xf>
    <xf numFmtId="0" fontId="2" fillId="0" borderId="4" xfId="0" applyFont="1" applyBorder="1" applyAlignment="1" applyProtection="1">
      <alignment horizontal="center" vertical="center"/>
    </xf>
    <xf numFmtId="0" fontId="4" fillId="0" borderId="4" xfId="0" applyFont="1" applyBorder="1" applyAlignment="1" applyProtection="1">
      <alignment horizontal="center" vertical="center"/>
    </xf>
    <xf numFmtId="49" fontId="10" fillId="9" borderId="6" xfId="0" applyNumberFormat="1" applyFont="1" applyFill="1" applyBorder="1" applyAlignment="1" applyProtection="1">
      <alignment horizontal="left" vertical="center"/>
    </xf>
    <xf numFmtId="49" fontId="10" fillId="0" borderId="6" xfId="0" applyNumberFormat="1" applyFont="1" applyFill="1" applyBorder="1" applyAlignment="1" applyProtection="1">
      <alignment horizontal="left" vertical="center"/>
    </xf>
    <xf numFmtId="0" fontId="9" fillId="0" borderId="0" xfId="0" applyNumberFormat="1" applyFont="1" applyFill="1" applyAlignment="1" applyProtection="1">
      <alignment horizontal="left" vertical="center"/>
    </xf>
    <xf numFmtId="0" fontId="9" fillId="0" borderId="1" xfId="0" applyFont="1" applyBorder="1" applyAlignment="1">
      <alignment horizontal="center" vertical="center"/>
    </xf>
    <xf numFmtId="0" fontId="15" fillId="10" borderId="1" xfId="0" applyFont="1" applyFill="1" applyBorder="1" applyAlignment="1">
      <alignment horizontal="center" vertical="center"/>
    </xf>
    <xf numFmtId="0" fontId="9" fillId="10" borderId="1" xfId="0" applyFont="1" applyFill="1" applyBorder="1" applyAlignment="1">
      <alignment horizontal="center" vertical="center"/>
    </xf>
    <xf numFmtId="0" fontId="3" fillId="7" borderId="1" xfId="0" applyFont="1" applyFill="1" applyBorder="1" applyAlignment="1" applyProtection="1">
      <alignment vertical="center" shrinkToFit="1"/>
    </xf>
    <xf numFmtId="0" fontId="10" fillId="9" borderId="6" xfId="0" applyFont="1" applyFill="1" applyBorder="1" applyAlignment="1" applyProtection="1">
      <alignment horizontal="left" vertical="center" shrinkToFit="1"/>
    </xf>
    <xf numFmtId="0" fontId="24" fillId="0" borderId="1" xfId="0" applyFont="1" applyBorder="1" applyAlignment="1" applyProtection="1">
      <alignment vertical="center" wrapText="1"/>
    </xf>
    <xf numFmtId="0" fontId="24" fillId="0" borderId="1" xfId="0" applyFont="1" applyFill="1" applyBorder="1" applyAlignment="1" applyProtection="1">
      <alignment vertical="center" wrapText="1"/>
    </xf>
    <xf numFmtId="0" fontId="22" fillId="0" borderId="1" xfId="0" applyFont="1" applyFill="1" applyBorder="1" applyAlignment="1" applyProtection="1">
      <alignment vertical="center" wrapText="1"/>
    </xf>
    <xf numFmtId="49" fontId="10" fillId="9" borderId="6" xfId="0" applyNumberFormat="1" applyFont="1" applyFill="1" applyBorder="1" applyAlignment="1" applyProtection="1">
      <alignment vertical="center"/>
      <protection locked="0"/>
    </xf>
    <xf numFmtId="49" fontId="10" fillId="9" borderId="0" xfId="0" applyNumberFormat="1" applyFont="1" applyFill="1" applyAlignment="1" applyProtection="1">
      <alignment vertical="center"/>
      <protection locked="0"/>
    </xf>
    <xf numFmtId="0" fontId="2" fillId="7" borderId="1" xfId="0" applyFont="1" applyFill="1" applyBorder="1" applyAlignment="1" applyProtection="1">
      <alignment vertical="center" shrinkToFit="1"/>
    </xf>
    <xf numFmtId="0" fontId="10" fillId="0" borderId="5" xfId="0" applyFont="1" applyFill="1" applyBorder="1" applyAlignment="1" applyProtection="1">
      <alignment horizontal="center" vertical="center"/>
    </xf>
    <xf numFmtId="0" fontId="17" fillId="7" borderId="1" xfId="0" applyFont="1" applyFill="1" applyBorder="1" applyAlignment="1" applyProtection="1">
      <alignment vertical="center" wrapText="1"/>
    </xf>
    <xf numFmtId="0" fontId="17" fillId="7" borderId="1" xfId="0" applyFont="1" applyFill="1" applyBorder="1" applyAlignment="1" applyProtection="1">
      <alignment vertical="center" shrinkToFit="1"/>
    </xf>
    <xf numFmtId="0" fontId="22" fillId="0" borderId="1" xfId="0" applyFont="1" applyBorder="1" applyAlignment="1" applyProtection="1">
      <alignment vertical="center" wrapText="1"/>
    </xf>
    <xf numFmtId="49" fontId="10" fillId="0" borderId="6" xfId="0" applyNumberFormat="1" applyFont="1" applyBorder="1" applyAlignment="1" applyProtection="1">
      <alignment horizontal="left" vertical="center"/>
    </xf>
    <xf numFmtId="49" fontId="10" fillId="9" borderId="6" xfId="0" applyNumberFormat="1" applyFont="1" applyFill="1" applyBorder="1" applyAlignment="1" applyProtection="1">
      <alignment horizontal="left" vertical="center"/>
      <protection locked="0"/>
    </xf>
    <xf numFmtId="0" fontId="10" fillId="0" borderId="0" xfId="0" applyNumberFormat="1" applyFont="1" applyFill="1" applyAlignment="1" applyProtection="1">
      <alignment horizontal="left" vertical="center"/>
    </xf>
    <xf numFmtId="0" fontId="0" fillId="11" borderId="0" xfId="0" applyFill="1" applyAlignment="1">
      <alignment horizontal="center" vertical="center" shrinkToFit="1"/>
    </xf>
    <xf numFmtId="0" fontId="0" fillId="11" borderId="0" xfId="0" applyFill="1" applyAlignment="1" applyProtection="1">
      <alignment horizontal="center" vertical="center" shrinkToFit="1"/>
      <protection locked="0"/>
    </xf>
    <xf numFmtId="0" fontId="9" fillId="10" borderId="1" xfId="0" applyFont="1" applyFill="1" applyBorder="1" applyAlignment="1">
      <alignment horizontal="center" vertical="center"/>
    </xf>
    <xf numFmtId="0" fontId="15" fillId="10" borderId="1" xfId="0" applyFont="1" applyFill="1" applyBorder="1" applyAlignment="1">
      <alignment horizontal="center" vertical="center"/>
    </xf>
    <xf numFmtId="0" fontId="0" fillId="0" borderId="0" xfId="0" applyBorder="1" applyAlignment="1">
      <alignment vertical="center" wrapText="1"/>
    </xf>
    <xf numFmtId="0" fontId="3" fillId="0" borderId="1" xfId="0" applyFont="1" applyBorder="1" applyAlignment="1" applyProtection="1">
      <alignment vertical="center" wrapText="1" shrinkToFit="1"/>
    </xf>
    <xf numFmtId="0" fontId="10" fillId="0" borderId="0" xfId="0" applyFont="1" applyFill="1" applyBorder="1" applyAlignment="1" applyProtection="1">
      <alignment horizontal="left" vertical="center" shrinkToFit="1"/>
    </xf>
    <xf numFmtId="0" fontId="15" fillId="0" borderId="0" xfId="0" applyFont="1" applyFill="1" applyBorder="1">
      <alignment vertical="center"/>
    </xf>
    <xf numFmtId="0" fontId="15" fillId="0" borderId="0" xfId="0" applyFont="1" applyAlignment="1" applyProtection="1">
      <alignment vertical="center" wrapText="1"/>
    </xf>
    <xf numFmtId="0" fontId="15" fillId="0" borderId="0" xfId="0" quotePrefix="1" applyFont="1" applyProtection="1">
      <alignment vertical="center"/>
    </xf>
    <xf numFmtId="0" fontId="30" fillId="0" borderId="0" xfId="0" applyFont="1" applyFill="1">
      <alignment vertical="center"/>
    </xf>
    <xf numFmtId="0" fontId="32" fillId="0" borderId="0" xfId="0" applyFont="1" applyFill="1">
      <alignment vertical="center"/>
    </xf>
    <xf numFmtId="0" fontId="34" fillId="0" borderId="0" xfId="0" applyFont="1" applyFill="1">
      <alignment vertical="center"/>
    </xf>
    <xf numFmtId="0" fontId="9" fillId="0" borderId="0" xfId="0" applyNumberFormat="1" applyFont="1" applyFill="1" applyBorder="1" applyAlignment="1" applyProtection="1">
      <alignment vertical="center"/>
    </xf>
    <xf numFmtId="0" fontId="10" fillId="0" borderId="0" xfId="0" applyFont="1" applyFill="1" applyBorder="1" applyAlignment="1" applyProtection="1">
      <alignment horizontal="center" vertical="center"/>
    </xf>
    <xf numFmtId="0" fontId="10" fillId="0" borderId="6" xfId="0" applyFont="1" applyFill="1" applyBorder="1" applyAlignment="1" applyProtection="1">
      <alignment horizontal="center" vertical="center"/>
    </xf>
    <xf numFmtId="0" fontId="10" fillId="0" borderId="6" xfId="0" applyFont="1" applyFill="1" applyBorder="1" applyAlignment="1" applyProtection="1">
      <alignment horizontal="center" vertical="center" shrinkToFit="1"/>
    </xf>
    <xf numFmtId="0" fontId="10" fillId="0" borderId="6" xfId="0" applyNumberFormat="1" applyFont="1" applyFill="1" applyBorder="1" applyAlignment="1" applyProtection="1">
      <alignment horizontal="center" vertical="center"/>
    </xf>
    <xf numFmtId="0" fontId="15" fillId="0" borderId="1" xfId="0" applyFont="1" applyBorder="1" applyAlignment="1" applyProtection="1">
      <alignment vertical="center" wrapText="1" shrinkToFit="1"/>
    </xf>
    <xf numFmtId="0" fontId="9" fillId="0" borderId="0" xfId="0" applyFont="1" applyProtection="1">
      <alignment vertical="center"/>
    </xf>
    <xf numFmtId="0" fontId="30" fillId="0" borderId="0" xfId="0" applyFont="1" applyFill="1" applyProtection="1">
      <alignment vertical="center"/>
    </xf>
    <xf numFmtId="0" fontId="31" fillId="0" borderId="0" xfId="0" applyFont="1" applyFill="1" applyProtection="1">
      <alignment vertical="center"/>
    </xf>
    <xf numFmtId="0" fontId="30" fillId="0" borderId="0" xfId="0" applyFont="1" applyFill="1" applyAlignment="1" applyProtection="1">
      <alignment horizontal="center" vertical="center"/>
    </xf>
    <xf numFmtId="0" fontId="30" fillId="0" borderId="0" xfId="0" applyFont="1" applyFill="1" applyAlignment="1" applyProtection="1">
      <alignment horizontal="right" vertical="center"/>
    </xf>
    <xf numFmtId="0" fontId="32" fillId="0" borderId="0" xfId="0" applyFont="1" applyFill="1" applyProtection="1">
      <alignment vertical="center"/>
    </xf>
    <xf numFmtId="0" fontId="30" fillId="0" borderId="0" xfId="0" applyFont="1" applyFill="1" applyAlignment="1" applyProtection="1">
      <alignment horizontal="left" vertical="center"/>
    </xf>
    <xf numFmtId="0" fontId="34" fillId="0" borderId="0" xfId="0" applyFont="1" applyFill="1" applyProtection="1">
      <alignment vertical="center"/>
    </xf>
    <xf numFmtId="0" fontId="34" fillId="0" borderId="0" xfId="0" applyFont="1" applyFill="1" applyAlignment="1" applyProtection="1">
      <alignment horizontal="center" vertical="center"/>
    </xf>
    <xf numFmtId="0" fontId="31" fillId="0" borderId="0" xfId="0" applyFont="1" applyFill="1" applyAlignment="1" applyProtection="1">
      <alignment vertical="center"/>
    </xf>
    <xf numFmtId="0" fontId="31" fillId="0" borderId="0" xfId="0" applyFont="1" applyFill="1" applyAlignment="1" applyProtection="1">
      <alignment horizontal="center" vertical="center"/>
    </xf>
    <xf numFmtId="0" fontId="41" fillId="0" borderId="0" xfId="0" applyFont="1" applyAlignment="1" applyProtection="1">
      <alignment horizontal="left" vertical="center" shrinkToFit="1"/>
    </xf>
    <xf numFmtId="0" fontId="31" fillId="0" borderId="0" xfId="0" applyFont="1" applyFill="1" applyAlignment="1" applyProtection="1">
      <alignment horizontal="right" vertical="center"/>
    </xf>
    <xf numFmtId="0" fontId="38" fillId="0" borderId="0" xfId="0" applyFont="1" applyFill="1" applyProtection="1">
      <alignment vertical="center"/>
    </xf>
    <xf numFmtId="0" fontId="0" fillId="0" borderId="0" xfId="0" applyAlignment="1" applyProtection="1">
      <alignment horizontal="distributed" vertical="center" shrinkToFit="1"/>
    </xf>
    <xf numFmtId="49" fontId="34" fillId="0" borderId="0" xfId="0" applyNumberFormat="1" applyFont="1" applyFill="1" applyProtection="1">
      <alignment vertical="center"/>
    </xf>
    <xf numFmtId="0" fontId="31" fillId="0" borderId="0" xfId="0" applyFont="1" applyFill="1" applyAlignment="1" applyProtection="1">
      <alignment horizontal="left" vertical="center"/>
    </xf>
    <xf numFmtId="0" fontId="32" fillId="0" borderId="0" xfId="0" applyNumberFormat="1" applyFont="1" applyFill="1" applyAlignment="1" applyProtection="1">
      <alignment vertical="center"/>
    </xf>
    <xf numFmtId="0" fontId="32" fillId="0" borderId="0" xfId="0" applyFont="1" applyFill="1" applyAlignment="1" applyProtection="1">
      <alignment horizontal="center" vertical="center"/>
    </xf>
    <xf numFmtId="0" fontId="10" fillId="0" borderId="0" xfId="0" applyFont="1" applyFill="1" applyBorder="1" applyAlignment="1" applyProtection="1">
      <alignment vertical="center"/>
    </xf>
    <xf numFmtId="0" fontId="10" fillId="0" borderId="0" xfId="0" applyFont="1" applyFill="1" applyBorder="1" applyAlignment="1" applyProtection="1">
      <alignment horizontal="distributed" vertical="center"/>
    </xf>
    <xf numFmtId="0" fontId="10" fillId="0" borderId="0" xfId="0" applyNumberFormat="1" applyFont="1" applyFill="1" applyBorder="1" applyAlignment="1" applyProtection="1">
      <alignment vertical="center"/>
    </xf>
    <xf numFmtId="0" fontId="0" fillId="0" borderId="0" xfId="0" applyFill="1" applyBorder="1" applyAlignment="1" applyProtection="1">
      <alignment vertical="center"/>
    </xf>
    <xf numFmtId="0" fontId="9" fillId="0" borderId="0" xfId="0" applyFont="1" applyFill="1" applyBorder="1" applyAlignment="1" applyProtection="1">
      <alignment vertical="center"/>
    </xf>
    <xf numFmtId="0" fontId="10" fillId="0" borderId="6" xfId="0" applyNumberFormat="1" applyFont="1" applyFill="1" applyBorder="1" applyAlignment="1" applyProtection="1">
      <alignment horizontal="left" vertical="center"/>
    </xf>
    <xf numFmtId="0" fontId="21" fillId="0" borderId="0" xfId="0" applyFont="1" applyProtection="1">
      <alignment vertical="center"/>
    </xf>
    <xf numFmtId="0" fontId="10" fillId="0" borderId="6" xfId="0" applyNumberFormat="1" applyFont="1" applyFill="1" applyBorder="1" applyAlignment="1" applyProtection="1">
      <alignment vertical="center"/>
    </xf>
    <xf numFmtId="0" fontId="10" fillId="0" borderId="0" xfId="0" applyNumberFormat="1" applyFont="1" applyFill="1" applyAlignment="1" applyProtection="1">
      <alignment vertical="center"/>
    </xf>
    <xf numFmtId="0" fontId="10" fillId="0" borderId="6" xfId="0" applyFont="1" applyFill="1" applyBorder="1" applyProtection="1">
      <alignment vertical="center"/>
    </xf>
    <xf numFmtId="49" fontId="10" fillId="0" borderId="6" xfId="0" applyNumberFormat="1" applyFont="1" applyFill="1" applyBorder="1" applyProtection="1">
      <alignment vertical="center"/>
    </xf>
    <xf numFmtId="0" fontId="32" fillId="0" borderId="0" xfId="0" applyFont="1" applyFill="1" applyAlignment="1" applyProtection="1">
      <alignment horizontal="left" vertical="center"/>
    </xf>
    <xf numFmtId="0" fontId="32" fillId="0" borderId="0" xfId="0" applyFont="1" applyFill="1" applyAlignment="1" applyProtection="1">
      <alignment horizontal="right" vertical="center"/>
    </xf>
    <xf numFmtId="56" fontId="9" fillId="0" borderId="0" xfId="0" applyNumberFormat="1" applyFont="1">
      <alignment vertical="center"/>
    </xf>
    <xf numFmtId="0" fontId="9" fillId="0" borderId="0" xfId="0" applyNumberFormat="1" applyFont="1">
      <alignment vertical="center"/>
    </xf>
    <xf numFmtId="0" fontId="23" fillId="0" borderId="0" xfId="0" applyFont="1" applyProtection="1">
      <alignment vertical="center"/>
    </xf>
    <xf numFmtId="0" fontId="13" fillId="0" borderId="0" xfId="0" applyFont="1" applyAlignment="1" applyProtection="1">
      <alignment horizontal="center" vertical="center"/>
    </xf>
    <xf numFmtId="0" fontId="13" fillId="0" borderId="0" xfId="0" applyFont="1" applyProtection="1">
      <alignment vertical="center"/>
    </xf>
    <xf numFmtId="0" fontId="13" fillId="0" borderId="0" xfId="0" applyFont="1" applyAlignment="1" applyProtection="1">
      <alignment horizontal="left" vertical="center"/>
    </xf>
    <xf numFmtId="0" fontId="10" fillId="0" borderId="0" xfId="0" applyFont="1" applyProtection="1">
      <alignment vertical="center"/>
    </xf>
    <xf numFmtId="0" fontId="9" fillId="0" borderId="0" xfId="0" applyNumberFormat="1" applyFont="1" applyAlignment="1">
      <alignment horizontal="right" vertical="center"/>
    </xf>
    <xf numFmtId="0" fontId="42" fillId="0" borderId="1" xfId="0" applyFont="1" applyFill="1" applyBorder="1">
      <alignment vertical="center"/>
    </xf>
    <xf numFmtId="0" fontId="42" fillId="0" borderId="1" xfId="0" applyFont="1" applyFill="1" applyBorder="1" applyAlignment="1">
      <alignment horizontal="center" vertical="center"/>
    </xf>
    <xf numFmtId="0" fontId="42" fillId="0" borderId="1" xfId="0" applyFont="1" applyFill="1" applyBorder="1" applyAlignment="1">
      <alignment horizontal="center" vertical="center" shrinkToFit="1"/>
    </xf>
    <xf numFmtId="0" fontId="42" fillId="6" borderId="1" xfId="0" applyFont="1" applyFill="1" applyBorder="1" applyAlignment="1">
      <alignment horizontal="center" vertical="center" shrinkToFit="1"/>
    </xf>
    <xf numFmtId="0" fontId="43" fillId="6" borderId="1" xfId="0" applyFont="1" applyFill="1" applyBorder="1" applyAlignment="1">
      <alignment horizontal="center" vertical="center" shrinkToFit="1"/>
    </xf>
    <xf numFmtId="0" fontId="30" fillId="12" borderId="1" xfId="0" applyNumberFormat="1" applyFont="1" applyFill="1" applyBorder="1" applyProtection="1">
      <alignment vertical="center"/>
      <protection locked="0"/>
    </xf>
    <xf numFmtId="0" fontId="39" fillId="0" borderId="1" xfId="0" applyFont="1" applyFill="1" applyBorder="1" applyAlignment="1">
      <alignment horizontal="center" vertical="center" shrinkToFit="1"/>
    </xf>
    <xf numFmtId="178" fontId="34" fillId="12" borderId="1" xfId="0" applyNumberFormat="1" applyFont="1" applyFill="1" applyBorder="1" applyProtection="1">
      <alignment vertical="center"/>
      <protection locked="0"/>
    </xf>
    <xf numFmtId="0" fontId="42" fillId="12" borderId="1" xfId="0" applyFont="1" applyFill="1" applyBorder="1" applyProtection="1">
      <alignment vertical="center"/>
      <protection locked="0"/>
    </xf>
    <xf numFmtId="0" fontId="17" fillId="0" borderId="1" xfId="0" applyFont="1" applyBorder="1" applyAlignment="1" applyProtection="1">
      <alignment vertical="center" shrinkToFit="1"/>
    </xf>
    <xf numFmtId="0" fontId="17" fillId="0" borderId="2" xfId="0" applyFont="1" applyBorder="1" applyAlignment="1" applyProtection="1">
      <alignment vertical="center" shrinkToFit="1"/>
    </xf>
    <xf numFmtId="0" fontId="17" fillId="0" borderId="3" xfId="0" applyFont="1" applyBorder="1" applyAlignment="1" applyProtection="1">
      <alignment vertical="center" shrinkToFit="1"/>
    </xf>
    <xf numFmtId="0" fontId="17" fillId="0" borderId="4" xfId="0" applyFont="1" applyBorder="1" applyAlignment="1" applyProtection="1">
      <alignment vertical="center" shrinkToFit="1"/>
    </xf>
    <xf numFmtId="0" fontId="25" fillId="0" borderId="1" xfId="0" applyFont="1" applyBorder="1" applyAlignment="1" applyProtection="1">
      <alignment vertical="center" shrinkToFit="1"/>
    </xf>
    <xf numFmtId="0" fontId="25" fillId="0" borderId="1" xfId="0" applyFont="1" applyBorder="1" applyAlignment="1" applyProtection="1">
      <alignment vertical="center" wrapText="1"/>
    </xf>
    <xf numFmtId="0" fontId="44" fillId="0" borderId="1" xfId="0" applyFont="1" applyBorder="1" applyAlignment="1" applyProtection="1">
      <alignment vertical="center" wrapText="1"/>
    </xf>
    <xf numFmtId="0" fontId="25" fillId="7" borderId="1" xfId="0" applyFont="1" applyFill="1" applyBorder="1" applyAlignment="1" applyProtection="1">
      <alignment vertical="center" wrapText="1"/>
    </xf>
    <xf numFmtId="0" fontId="45" fillId="0" borderId="1" xfId="0" applyFont="1" applyBorder="1" applyAlignment="1" applyProtection="1">
      <alignment vertical="center" wrapText="1"/>
    </xf>
    <xf numFmtId="0" fontId="17" fillId="7" borderId="2" xfId="0" applyFont="1" applyFill="1" applyBorder="1" applyAlignment="1" applyProtection="1">
      <alignment vertical="center" shrinkToFit="1"/>
    </xf>
    <xf numFmtId="0" fontId="17" fillId="7" borderId="3" xfId="0" applyFont="1" applyFill="1" applyBorder="1" applyAlignment="1" applyProtection="1">
      <alignment vertical="center" shrinkToFit="1"/>
    </xf>
    <xf numFmtId="0" fontId="17" fillId="7" borderId="4" xfId="0" applyFont="1" applyFill="1" applyBorder="1" applyAlignment="1" applyProtection="1">
      <alignment vertical="center" shrinkToFit="1"/>
    </xf>
    <xf numFmtId="0" fontId="17" fillId="0" borderId="4" xfId="0" applyFont="1" applyBorder="1" applyAlignment="1" applyProtection="1">
      <alignment horizontal="center" vertical="center"/>
    </xf>
    <xf numFmtId="0" fontId="17" fillId="0" borderId="1" xfId="0" applyFont="1" applyBorder="1" applyProtection="1">
      <alignment vertical="center"/>
    </xf>
    <xf numFmtId="0" fontId="17" fillId="0" borderId="1" xfId="0" applyFont="1" applyBorder="1" applyAlignment="1" applyProtection="1">
      <alignment vertical="center" wrapText="1"/>
    </xf>
    <xf numFmtId="0" fontId="15" fillId="0" borderId="0" xfId="0" applyFont="1" applyFill="1" applyBorder="1" applyAlignment="1" applyProtection="1">
      <alignment vertical="center" shrinkToFit="1"/>
    </xf>
    <xf numFmtId="0" fontId="20" fillId="0" borderId="0" xfId="0" applyFont="1" applyFill="1" applyAlignment="1">
      <alignment horizontal="center" vertical="center" shrinkToFit="1"/>
    </xf>
    <xf numFmtId="0" fontId="17" fillId="0" borderId="4" xfId="0" applyFont="1" applyFill="1" applyBorder="1" applyAlignment="1" applyProtection="1">
      <alignment horizontal="center" vertical="center"/>
    </xf>
    <xf numFmtId="0" fontId="17" fillId="0" borderId="1" xfId="0" applyFont="1" applyFill="1" applyBorder="1" applyProtection="1">
      <alignment vertical="center"/>
    </xf>
    <xf numFmtId="0" fontId="17" fillId="0" borderId="2" xfId="0" applyFont="1" applyFill="1" applyBorder="1" applyAlignment="1" applyProtection="1">
      <alignment vertical="center" shrinkToFit="1"/>
    </xf>
    <xf numFmtId="0" fontId="17" fillId="0" borderId="3" xfId="0" applyFont="1" applyFill="1" applyBorder="1" applyAlignment="1" applyProtection="1">
      <alignment vertical="center" shrinkToFit="1"/>
    </xf>
    <xf numFmtId="0" fontId="17" fillId="0" borderId="4" xfId="0" applyFont="1" applyFill="1" applyBorder="1" applyAlignment="1" applyProtection="1">
      <alignment vertical="center" shrinkToFit="1"/>
    </xf>
    <xf numFmtId="0" fontId="17" fillId="0" borderId="1" xfId="0" applyFont="1" applyFill="1" applyBorder="1" applyAlignment="1" applyProtection="1">
      <alignment vertical="center" shrinkToFit="1"/>
    </xf>
    <xf numFmtId="0" fontId="17" fillId="0" borderId="1" xfId="0" applyFont="1" applyFill="1" applyBorder="1" applyAlignment="1" applyProtection="1">
      <alignment vertical="center" wrapText="1"/>
    </xf>
    <xf numFmtId="49" fontId="15" fillId="0" borderId="0" xfId="0" applyNumberFormat="1" applyFont="1">
      <alignment vertical="center"/>
    </xf>
    <xf numFmtId="0" fontId="15" fillId="0" borderId="0" xfId="0" applyFont="1" applyAlignment="1">
      <alignment vertical="center"/>
    </xf>
    <xf numFmtId="0" fontId="46" fillId="0" borderId="0" xfId="0" applyFont="1" applyAlignment="1">
      <alignment vertical="center"/>
    </xf>
    <xf numFmtId="0" fontId="17" fillId="0" borderId="0" xfId="0" applyFont="1">
      <alignment vertical="center"/>
    </xf>
    <xf numFmtId="0" fontId="0" fillId="0" borderId="0" xfId="0" applyAlignment="1" applyProtection="1">
      <alignment horizontal="center" vertical="center"/>
    </xf>
    <xf numFmtId="0" fontId="0" fillId="13" borderId="1" xfId="0" applyFill="1" applyBorder="1" applyProtection="1">
      <alignment vertical="center"/>
    </xf>
    <xf numFmtId="0" fontId="0" fillId="6" borderId="2" xfId="0" applyFill="1" applyBorder="1" applyAlignment="1" applyProtection="1">
      <alignment vertical="center" shrinkToFit="1"/>
    </xf>
    <xf numFmtId="0" fontId="0" fillId="6" borderId="3" xfId="0" applyFill="1" applyBorder="1" applyAlignment="1" applyProtection="1">
      <alignment vertical="center" shrinkToFit="1"/>
    </xf>
    <xf numFmtId="0" fontId="0" fillId="6" borderId="4" xfId="0" applyFill="1" applyBorder="1" applyAlignment="1" applyProtection="1">
      <alignment vertical="center" shrinkToFit="1"/>
    </xf>
    <xf numFmtId="0" fontId="0" fillId="6" borderId="1" xfId="0" applyFill="1" applyBorder="1" applyAlignment="1" applyProtection="1">
      <alignment vertical="center" shrinkToFit="1"/>
    </xf>
    <xf numFmtId="0" fontId="15" fillId="6" borderId="1" xfId="0" applyFont="1" applyFill="1" applyBorder="1" applyAlignment="1" applyProtection="1">
      <alignment vertical="center" shrinkToFit="1"/>
    </xf>
    <xf numFmtId="0" fontId="0" fillId="6" borderId="1" xfId="0" applyFill="1" applyBorder="1" applyProtection="1">
      <alignment vertical="center"/>
    </xf>
    <xf numFmtId="0" fontId="15" fillId="6" borderId="0" xfId="0" applyFont="1" applyFill="1" applyBorder="1">
      <alignment vertical="center"/>
    </xf>
    <xf numFmtId="0" fontId="3" fillId="6" borderId="1" xfId="0" applyFont="1" applyFill="1" applyBorder="1" applyAlignment="1" applyProtection="1">
      <alignment vertical="center" shrinkToFit="1"/>
    </xf>
    <xf numFmtId="0" fontId="0" fillId="6" borderId="1" xfId="0" applyFill="1" applyBorder="1" applyAlignment="1" applyProtection="1">
      <alignment vertical="center" wrapText="1"/>
    </xf>
    <xf numFmtId="0" fontId="0" fillId="6" borderId="1" xfId="0" applyFill="1" applyBorder="1" applyAlignment="1" applyProtection="1">
      <alignment horizontal="center" vertical="center"/>
    </xf>
    <xf numFmtId="0" fontId="15" fillId="0" borderId="1" xfId="0" applyFont="1" applyBorder="1" applyAlignment="1" applyProtection="1">
      <alignment horizontal="center" vertical="center"/>
    </xf>
    <xf numFmtId="0" fontId="15" fillId="0" borderId="1" xfId="0" applyFont="1" applyBorder="1" applyProtection="1">
      <alignment vertical="center"/>
    </xf>
    <xf numFmtId="0" fontId="15" fillId="0" borderId="2" xfId="0" applyFont="1" applyBorder="1" applyAlignment="1" applyProtection="1">
      <alignment vertical="center" shrinkToFit="1"/>
    </xf>
    <xf numFmtId="0" fontId="15" fillId="0" borderId="3" xfId="0" applyFont="1" applyBorder="1" applyAlignment="1" applyProtection="1">
      <alignment vertical="center" shrinkToFit="1"/>
    </xf>
    <xf numFmtId="0" fontId="15" fillId="0" borderId="4" xfId="0" applyFont="1" applyBorder="1" applyAlignment="1" applyProtection="1">
      <alignment vertical="center" shrinkToFit="1"/>
    </xf>
    <xf numFmtId="0" fontId="6" fillId="0" borderId="2" xfId="0" applyFont="1" applyFill="1" applyBorder="1" applyAlignment="1" applyProtection="1">
      <alignment vertical="center" shrinkToFit="1"/>
    </xf>
    <xf numFmtId="0" fontId="6" fillId="0" borderId="3" xfId="0" applyFont="1" applyFill="1" applyBorder="1" applyAlignment="1" applyProtection="1">
      <alignment vertical="center" shrinkToFit="1"/>
    </xf>
    <xf numFmtId="0" fontId="6" fillId="0" borderId="4" xfId="0" applyFont="1" applyFill="1" applyBorder="1" applyAlignment="1" applyProtection="1">
      <alignment vertical="center" shrinkToFit="1"/>
    </xf>
    <xf numFmtId="0" fontId="6" fillId="0" borderId="1" xfId="0" applyFont="1" applyFill="1" applyBorder="1" applyAlignment="1" applyProtection="1">
      <alignment vertical="center" shrinkToFit="1"/>
    </xf>
    <xf numFmtId="0" fontId="0" fillId="6" borderId="4" xfId="0" applyFill="1" applyBorder="1" applyAlignment="1" applyProtection="1">
      <alignment horizontal="center" vertical="center"/>
    </xf>
    <xf numFmtId="0" fontId="0" fillId="0" borderId="1" xfId="0" applyFill="1" applyBorder="1" applyAlignment="1" applyProtection="1">
      <alignment horizontal="center" vertical="center"/>
    </xf>
    <xf numFmtId="0" fontId="0" fillId="14" borderId="1" xfId="0" applyFill="1" applyBorder="1" applyAlignment="1" applyProtection="1">
      <alignment vertical="center" shrinkToFit="1"/>
    </xf>
    <xf numFmtId="0" fontId="10"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12" fillId="2" borderId="6" xfId="0" applyFont="1" applyFill="1" applyBorder="1" applyAlignment="1">
      <alignment vertical="center"/>
    </xf>
    <xf numFmtId="0" fontId="12" fillId="2" borderId="7" xfId="0" applyFont="1" applyFill="1" applyBorder="1" applyAlignment="1">
      <alignment vertical="center"/>
    </xf>
    <xf numFmtId="0" fontId="12" fillId="2" borderId="8" xfId="0" applyFont="1" applyFill="1" applyBorder="1" applyAlignment="1">
      <alignment vertical="center"/>
    </xf>
    <xf numFmtId="0" fontId="12" fillId="2" borderId="9" xfId="0" applyFont="1" applyFill="1" applyBorder="1" applyAlignment="1">
      <alignment vertical="center"/>
    </xf>
    <xf numFmtId="176" fontId="10" fillId="3" borderId="7" xfId="0" applyNumberFormat="1" applyFont="1" applyFill="1" applyBorder="1" applyAlignment="1" applyProtection="1">
      <alignment horizontal="left" vertical="center" shrinkToFit="1"/>
      <protection locked="0"/>
    </xf>
    <xf numFmtId="0" fontId="0" fillId="0" borderId="8" xfId="0" applyBorder="1" applyAlignment="1" applyProtection="1">
      <alignment horizontal="left" vertical="center" shrinkToFit="1"/>
      <protection locked="0"/>
    </xf>
    <xf numFmtId="0" fontId="10" fillId="4" borderId="7" xfId="0" applyFont="1" applyFill="1" applyBorder="1" applyAlignment="1" applyProtection="1">
      <alignment horizontal="center" vertical="center" shrinkToFit="1"/>
      <protection locked="0"/>
    </xf>
    <xf numFmtId="0" fontId="0" fillId="0" borderId="9" xfId="0" applyBorder="1" applyAlignment="1" applyProtection="1">
      <alignment vertical="center" shrinkToFit="1"/>
      <protection locked="0"/>
    </xf>
    <xf numFmtId="0" fontId="12" fillId="2" borderId="6" xfId="0" applyFont="1" applyFill="1" applyBorder="1" applyAlignment="1">
      <alignment horizontal="left" vertical="center"/>
    </xf>
    <xf numFmtId="0" fontId="9" fillId="10" borderId="1" xfId="0" applyFont="1" applyFill="1" applyBorder="1" applyAlignment="1">
      <alignment horizontal="center" vertical="center"/>
    </xf>
    <xf numFmtId="0" fontId="10" fillId="0" borderId="0" xfId="0" applyFont="1" applyAlignment="1">
      <alignment horizontal="left" vertical="center" shrinkToFit="1"/>
    </xf>
    <xf numFmtId="0" fontId="0" fillId="0" borderId="0" xfId="0" applyAlignment="1">
      <alignment vertical="center"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0" fillId="0" borderId="9" xfId="0" applyBorder="1" applyAlignment="1" applyProtection="1">
      <alignment horizontal="left" vertical="center" shrinkToFit="1"/>
      <protection locked="0"/>
    </xf>
    <xf numFmtId="0" fontId="15" fillId="10" borderId="1" xfId="0" applyFont="1" applyFill="1" applyBorder="1" applyAlignment="1">
      <alignment horizontal="center" vertical="center"/>
    </xf>
    <xf numFmtId="0" fontId="10" fillId="2" borderId="7" xfId="0" applyFont="1" applyFill="1" applyBorder="1" applyAlignment="1">
      <alignment horizontal="right" vertical="center"/>
    </xf>
    <xf numFmtId="0" fontId="10" fillId="2" borderId="8" xfId="0" applyFont="1" applyFill="1" applyBorder="1" applyAlignment="1">
      <alignment horizontal="right" vertical="center"/>
    </xf>
    <xf numFmtId="0" fontId="10" fillId="2" borderId="9" xfId="0" applyFont="1" applyFill="1" applyBorder="1" applyAlignment="1">
      <alignment horizontal="right" vertical="center"/>
    </xf>
    <xf numFmtId="0" fontId="12" fillId="2" borderId="7" xfId="0" applyFont="1" applyFill="1" applyBorder="1" applyAlignment="1">
      <alignment horizontal="left" vertical="center"/>
    </xf>
    <xf numFmtId="0" fontId="12" fillId="2" borderId="8" xfId="0" applyFont="1" applyFill="1" applyBorder="1" applyAlignment="1">
      <alignment horizontal="left" vertical="center"/>
    </xf>
    <xf numFmtId="0" fontId="12" fillId="2" borderId="9" xfId="0" applyFont="1" applyFill="1" applyBorder="1" applyAlignment="1">
      <alignment horizontal="left" vertical="center"/>
    </xf>
    <xf numFmtId="0" fontId="12" fillId="2" borderId="7"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2" fillId="2" borderId="9" xfId="0" applyFont="1" applyFill="1" applyBorder="1" applyAlignment="1">
      <alignment horizontal="left" vertical="center" wrapText="1"/>
    </xf>
    <xf numFmtId="0" fontId="9" fillId="3" borderId="5" xfId="0" applyFont="1" applyFill="1" applyBorder="1" applyAlignment="1" applyProtection="1">
      <alignment vertical="center" shrinkToFit="1"/>
      <protection locked="0"/>
    </xf>
    <xf numFmtId="0" fontId="9" fillId="0" borderId="5" xfId="0" applyFont="1" applyBorder="1" applyAlignment="1" applyProtection="1">
      <alignment vertical="center" shrinkToFit="1"/>
      <protection locked="0"/>
    </xf>
    <xf numFmtId="0" fontId="10" fillId="3" borderId="5" xfId="0" applyNumberFormat="1" applyFont="1" applyFill="1" applyBorder="1" applyAlignment="1" applyProtection="1">
      <alignment vertical="center" shrinkToFit="1"/>
      <protection locked="0"/>
    </xf>
    <xf numFmtId="0" fontId="0" fillId="0" borderId="5" xfId="0" applyBorder="1" applyAlignment="1" applyProtection="1">
      <alignment vertical="center" shrinkToFit="1"/>
      <protection locked="0"/>
    </xf>
    <xf numFmtId="0" fontId="10" fillId="4" borderId="5" xfId="0" applyFont="1" applyFill="1" applyBorder="1" applyAlignment="1" applyProtection="1">
      <alignment horizontal="right" vertical="center" indent="1"/>
      <protection locked="0"/>
    </xf>
    <xf numFmtId="0" fontId="0" fillId="0" borderId="5" xfId="0" applyBorder="1" applyAlignment="1" applyProtection="1">
      <alignment horizontal="right" vertical="center" indent="1"/>
      <protection locked="0"/>
    </xf>
    <xf numFmtId="0" fontId="12" fillId="0" borderId="0" xfId="0" applyFont="1" applyAlignment="1">
      <alignment horizontal="distributed" vertical="center"/>
    </xf>
    <xf numFmtId="0" fontId="25" fillId="0" borderId="0" xfId="0" applyFont="1" applyAlignment="1">
      <alignment horizontal="distributed" vertical="center"/>
    </xf>
    <xf numFmtId="0" fontId="10" fillId="2" borderId="7" xfId="0" applyFont="1" applyFill="1" applyBorder="1" applyAlignment="1">
      <alignment horizontal="center" vertical="center" shrinkToFit="1"/>
    </xf>
    <xf numFmtId="0" fontId="0" fillId="0" borderId="9" xfId="0" applyBorder="1" applyAlignment="1">
      <alignment horizontal="center" vertical="center" shrinkToFit="1"/>
    </xf>
    <xf numFmtId="0" fontId="0" fillId="0" borderId="8" xfId="0" applyBorder="1" applyAlignment="1">
      <alignment horizontal="center" vertical="center" shrinkToFit="1"/>
    </xf>
    <xf numFmtId="0" fontId="10" fillId="0" borderId="0" xfId="0" applyFont="1" applyAlignment="1">
      <alignment vertical="center" wrapText="1"/>
    </xf>
    <xf numFmtId="0" fontId="9" fillId="0" borderId="0" xfId="0" applyFont="1" applyAlignment="1">
      <alignment vertical="center" wrapText="1"/>
    </xf>
    <xf numFmtId="0" fontId="10" fillId="2" borderId="6" xfId="0" applyFont="1" applyFill="1" applyBorder="1" applyAlignment="1">
      <alignment horizontal="center" vertical="center"/>
    </xf>
    <xf numFmtId="0" fontId="20" fillId="0" borderId="0" xfId="0" applyFont="1" applyFill="1" applyAlignment="1">
      <alignment horizontal="center" vertical="center" shrinkToFit="1"/>
    </xf>
    <xf numFmtId="0" fontId="10" fillId="0" borderId="0" xfId="0" applyFont="1" applyAlignment="1">
      <alignment horizontal="center" vertical="center"/>
    </xf>
    <xf numFmtId="0" fontId="10" fillId="0" borderId="0" xfId="0" applyFont="1" applyBorder="1" applyAlignment="1">
      <alignment horizontal="center" vertical="center" shrinkToFit="1"/>
    </xf>
    <xf numFmtId="0" fontId="9" fillId="0" borderId="0" xfId="0" applyFont="1" applyBorder="1" applyAlignment="1">
      <alignment horizontal="center" vertical="center" shrinkToFit="1"/>
    </xf>
    <xf numFmtId="0" fontId="10" fillId="0" borderId="0" xfId="0" applyFont="1" applyAlignment="1">
      <alignment horizontal="distributed" vertical="center"/>
    </xf>
    <xf numFmtId="0" fontId="9" fillId="0" borderId="0" xfId="0" applyFont="1" applyAlignment="1">
      <alignment horizontal="distributed" vertical="center"/>
    </xf>
    <xf numFmtId="176" fontId="9" fillId="3" borderId="0" xfId="0" applyNumberFormat="1" applyFont="1" applyFill="1" applyAlignment="1" applyProtection="1">
      <alignment horizontal="distributed" vertical="center"/>
      <protection locked="0"/>
    </xf>
    <xf numFmtId="0" fontId="10" fillId="0" borderId="5" xfId="0" applyFont="1" applyFill="1" applyBorder="1" applyAlignment="1" applyProtection="1">
      <alignment horizontal="distributed" vertical="center"/>
    </xf>
    <xf numFmtId="0" fontId="9" fillId="0" borderId="5" xfId="0" applyFont="1" applyFill="1" applyBorder="1" applyAlignment="1" applyProtection="1">
      <alignment horizontal="distributed" vertical="center"/>
    </xf>
    <xf numFmtId="0" fontId="11" fillId="0" borderId="0" xfId="0" applyFont="1" applyAlignment="1">
      <alignment horizontal="distributed" vertical="center"/>
    </xf>
    <xf numFmtId="0" fontId="11" fillId="3" borderId="5" xfId="0" applyFont="1" applyFill="1" applyBorder="1" applyAlignment="1" applyProtection="1">
      <alignment vertical="center" shrinkToFit="1"/>
      <protection locked="0"/>
    </xf>
    <xf numFmtId="0" fontId="10" fillId="3" borderId="5" xfId="0" applyFont="1" applyFill="1" applyBorder="1" applyAlignment="1" applyProtection="1">
      <alignment vertical="center"/>
      <protection locked="0"/>
    </xf>
    <xf numFmtId="0" fontId="9" fillId="0" borderId="5" xfId="0" applyFont="1" applyBorder="1" applyAlignment="1" applyProtection="1">
      <alignment vertical="center"/>
      <protection locked="0"/>
    </xf>
    <xf numFmtId="0" fontId="9" fillId="3" borderId="5" xfId="0" applyFont="1" applyFill="1" applyBorder="1" applyAlignment="1" applyProtection="1">
      <alignment vertical="center"/>
      <protection locked="0"/>
    </xf>
    <xf numFmtId="0" fontId="10" fillId="2" borderId="8" xfId="0" applyFont="1" applyFill="1" applyBorder="1" applyAlignment="1">
      <alignment horizontal="center" vertical="center" shrinkToFit="1"/>
    </xf>
    <xf numFmtId="0" fontId="10" fillId="2" borderId="9" xfId="0" applyFont="1" applyFill="1" applyBorder="1" applyAlignment="1">
      <alignment horizontal="center" vertical="center" shrinkToFit="1"/>
    </xf>
    <xf numFmtId="176" fontId="10" fillId="3" borderId="5" xfId="0" applyNumberFormat="1" applyFont="1" applyFill="1" applyBorder="1" applyAlignment="1" applyProtection="1">
      <alignment horizontal="distributed" vertical="center"/>
      <protection locked="0"/>
    </xf>
    <xf numFmtId="176" fontId="9" fillId="3" borderId="5" xfId="0" applyNumberFormat="1" applyFont="1" applyFill="1" applyBorder="1" applyAlignment="1" applyProtection="1">
      <alignment horizontal="distributed" vertical="center"/>
      <protection locked="0"/>
    </xf>
    <xf numFmtId="0" fontId="10" fillId="0" borderId="13" xfId="0" applyNumberFormat="1" applyFont="1" applyBorder="1" applyAlignment="1" applyProtection="1">
      <alignment horizontal="center" vertical="center"/>
      <protection locked="0"/>
    </xf>
    <xf numFmtId="0" fontId="9" fillId="0" borderId="14" xfId="0" applyNumberFormat="1" applyFont="1" applyBorder="1" applyAlignment="1" applyProtection="1">
      <alignment horizontal="center" vertical="center"/>
      <protection locked="0"/>
    </xf>
    <xf numFmtId="0" fontId="9" fillId="0" borderId="16" xfId="0" applyNumberFormat="1" applyFont="1" applyBorder="1" applyAlignment="1" applyProtection="1">
      <alignment horizontal="center" vertical="center"/>
      <protection locked="0"/>
    </xf>
    <xf numFmtId="0" fontId="9" fillId="0" borderId="17" xfId="0" applyNumberFormat="1" applyFont="1" applyBorder="1" applyAlignment="1" applyProtection="1">
      <alignment horizontal="center" vertical="center"/>
      <protection locked="0"/>
    </xf>
    <xf numFmtId="0" fontId="26" fillId="0" borderId="7"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2" xfId="0" applyBorder="1" applyAlignment="1" applyProtection="1">
      <alignment horizontal="center" vertical="center" shrinkToFit="1"/>
    </xf>
    <xf numFmtId="0" fontId="0" fillId="0" borderId="3" xfId="0" applyBorder="1" applyAlignment="1" applyProtection="1">
      <alignment horizontal="center" vertical="center" shrinkToFit="1"/>
    </xf>
    <xf numFmtId="0" fontId="0" fillId="0" borderId="4" xfId="0" applyBorder="1" applyAlignment="1" applyProtection="1">
      <alignment horizontal="center" vertical="center" shrinkToFit="1"/>
    </xf>
    <xf numFmtId="0" fontId="15" fillId="0" borderId="18" xfId="0" applyFont="1" applyBorder="1" applyAlignment="1" applyProtection="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0" fillId="0" borderId="21" xfId="0" applyBorder="1" applyAlignment="1">
      <alignment vertical="center" wrapText="1"/>
    </xf>
    <xf numFmtId="0" fontId="0" fillId="0" borderId="0" xfId="0" applyBorder="1" applyAlignment="1">
      <alignment vertical="center" wrapText="1"/>
    </xf>
    <xf numFmtId="0" fontId="0" fillId="0" borderId="22" xfId="0" applyBorder="1" applyAlignment="1">
      <alignment vertical="center" wrapText="1"/>
    </xf>
    <xf numFmtId="0" fontId="0" fillId="0" borderId="23"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15" fillId="0" borderId="26" xfId="0" applyFont="1" applyBorder="1" applyAlignment="1" applyProtection="1">
      <alignment horizontal="left" vertical="center" wrapText="1" indent="1"/>
    </xf>
    <xf numFmtId="0" fontId="0" fillId="0" borderId="27" xfId="0" applyBorder="1" applyAlignment="1">
      <alignment horizontal="left" vertical="center" wrapText="1" indent="1"/>
    </xf>
    <xf numFmtId="0" fontId="0" fillId="0" borderId="28" xfId="0" applyBorder="1" applyAlignment="1">
      <alignment horizontal="left" vertical="center" wrapText="1" indent="1"/>
    </xf>
    <xf numFmtId="176" fontId="32" fillId="0" borderId="0" xfId="0" applyNumberFormat="1" applyFont="1" applyFill="1" applyAlignment="1" applyProtection="1">
      <alignment horizontal="distributed" vertical="center"/>
    </xf>
    <xf numFmtId="176" fontId="0" fillId="0" borderId="0" xfId="0" applyNumberFormat="1" applyAlignment="1" applyProtection="1">
      <alignment horizontal="distributed" vertical="center"/>
    </xf>
    <xf numFmtId="0" fontId="10" fillId="0" borderId="7" xfId="0" applyFont="1" applyFill="1" applyBorder="1" applyAlignment="1" applyProtection="1">
      <alignment horizontal="center" vertical="center" shrinkToFit="1"/>
    </xf>
    <xf numFmtId="0" fontId="10" fillId="0" borderId="8" xfId="0" applyFont="1" applyFill="1" applyBorder="1" applyAlignment="1" applyProtection="1">
      <alignment horizontal="center" vertical="center" shrinkToFit="1"/>
    </xf>
    <xf numFmtId="0" fontId="10" fillId="0" borderId="9" xfId="0" applyFont="1" applyFill="1" applyBorder="1" applyAlignment="1" applyProtection="1">
      <alignment horizontal="center" vertical="center" shrinkToFit="1"/>
    </xf>
    <xf numFmtId="0" fontId="10" fillId="0" borderId="6" xfId="0" applyFont="1" applyFill="1" applyBorder="1" applyAlignment="1" applyProtection="1">
      <alignment horizontal="center" vertical="center"/>
    </xf>
    <xf numFmtId="0" fontId="12" fillId="0" borderId="7" xfId="0" applyNumberFormat="1" applyFont="1" applyFill="1" applyBorder="1" applyAlignment="1" applyProtection="1">
      <alignment horizontal="left" vertical="center" wrapText="1"/>
    </xf>
    <xf numFmtId="0" fontId="12" fillId="0" borderId="8" xfId="0" applyNumberFormat="1" applyFont="1" applyFill="1" applyBorder="1" applyAlignment="1" applyProtection="1">
      <alignment horizontal="left" vertical="center" wrapText="1"/>
    </xf>
    <xf numFmtId="0" fontId="12" fillId="0" borderId="9" xfId="0" applyNumberFormat="1" applyFont="1" applyFill="1" applyBorder="1" applyAlignment="1" applyProtection="1">
      <alignment horizontal="left" vertical="center" wrapText="1"/>
    </xf>
    <xf numFmtId="0" fontId="12" fillId="0" borderId="6" xfId="0" applyNumberFormat="1" applyFont="1" applyFill="1" applyBorder="1" applyAlignment="1" applyProtection="1">
      <alignment horizontal="left" vertical="center" wrapText="1"/>
    </xf>
    <xf numFmtId="0" fontId="31" fillId="0" borderId="0" xfId="0" applyFont="1" applyFill="1" applyAlignment="1" applyProtection="1">
      <alignment horizontal="distributed" vertical="center"/>
    </xf>
    <xf numFmtId="0" fontId="0" fillId="0" borderId="8" xfId="0" applyFill="1" applyBorder="1" applyAlignment="1" applyProtection="1">
      <alignment horizontal="center" vertical="center" shrinkToFit="1"/>
    </xf>
    <xf numFmtId="0" fontId="0" fillId="0" borderId="9" xfId="0" applyFill="1" applyBorder="1" applyAlignment="1" applyProtection="1">
      <alignment horizontal="center" vertical="center" shrinkToFit="1"/>
    </xf>
    <xf numFmtId="0" fontId="10" fillId="0" borderId="7" xfId="0" applyNumberFormat="1" applyFont="1" applyFill="1" applyBorder="1" applyAlignment="1" applyProtection="1">
      <alignment horizontal="center" vertical="center" shrinkToFit="1"/>
    </xf>
    <xf numFmtId="0" fontId="0" fillId="0" borderId="9" xfId="0" applyNumberFormat="1" applyFill="1" applyBorder="1" applyAlignment="1" applyProtection="1">
      <alignment vertical="center" shrinkToFit="1"/>
    </xf>
    <xf numFmtId="176" fontId="10" fillId="0" borderId="7" xfId="0" applyNumberFormat="1" applyFont="1" applyFill="1" applyBorder="1" applyAlignment="1" applyProtection="1">
      <alignment horizontal="left" vertical="center" shrinkToFit="1"/>
    </xf>
    <xf numFmtId="176" fontId="0" fillId="0" borderId="8" xfId="0" applyNumberFormat="1" applyFill="1" applyBorder="1" applyAlignment="1" applyProtection="1">
      <alignment horizontal="left" vertical="center" shrinkToFit="1"/>
    </xf>
    <xf numFmtId="0" fontId="12" fillId="0" borderId="7" xfId="0" applyFont="1" applyFill="1" applyBorder="1" applyAlignment="1" applyProtection="1">
      <alignment vertical="center" wrapText="1"/>
    </xf>
    <xf numFmtId="0" fontId="12" fillId="0" borderId="8" xfId="0" applyFont="1" applyFill="1" applyBorder="1" applyAlignment="1" applyProtection="1">
      <alignment vertical="center" wrapText="1"/>
    </xf>
    <xf numFmtId="0" fontId="12" fillId="0" borderId="9" xfId="0" applyFont="1" applyFill="1" applyBorder="1" applyAlignment="1" applyProtection="1">
      <alignment vertical="center" wrapText="1"/>
    </xf>
    <xf numFmtId="0" fontId="10" fillId="0" borderId="10"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0" fillId="0" borderId="8" xfId="0" applyFill="1" applyBorder="1" applyAlignment="1" applyProtection="1">
      <alignment horizontal="left" vertical="center" shrinkToFit="1"/>
    </xf>
    <xf numFmtId="0" fontId="0" fillId="0" borderId="9" xfId="0" applyFill="1" applyBorder="1" applyAlignment="1" applyProtection="1">
      <alignment horizontal="left" vertical="center" shrinkToFit="1"/>
    </xf>
    <xf numFmtId="0" fontId="0" fillId="0" borderId="9" xfId="0" applyFill="1" applyBorder="1" applyAlignment="1" applyProtection="1">
      <alignment vertical="center" shrinkToFit="1"/>
    </xf>
    <xf numFmtId="0" fontId="12" fillId="0" borderId="6" xfId="0" applyFont="1" applyFill="1" applyBorder="1" applyAlignment="1" applyProtection="1">
      <alignment vertical="center" wrapText="1"/>
    </xf>
    <xf numFmtId="0" fontId="10" fillId="0" borderId="7" xfId="0" applyFont="1" applyFill="1" applyBorder="1" applyAlignment="1" applyProtection="1">
      <alignment horizontal="right" vertical="center"/>
    </xf>
    <xf numFmtId="0" fontId="10" fillId="0" borderId="8" xfId="0" applyFont="1" applyFill="1" applyBorder="1" applyAlignment="1" applyProtection="1">
      <alignment horizontal="right" vertical="center"/>
    </xf>
    <xf numFmtId="0" fontId="10" fillId="0" borderId="9" xfId="0" applyFont="1" applyFill="1" applyBorder="1" applyAlignment="1" applyProtection="1">
      <alignment horizontal="right" vertical="center"/>
    </xf>
    <xf numFmtId="0" fontId="31" fillId="0" borderId="0" xfId="0" applyFont="1" applyFill="1" applyAlignment="1" applyProtection="1">
      <alignment horizontal="left" vertical="center" shrinkToFit="1"/>
    </xf>
    <xf numFmtId="0" fontId="0" fillId="0" borderId="0" xfId="0" applyAlignment="1" applyProtection="1">
      <alignment vertical="center" shrinkToFit="1"/>
    </xf>
    <xf numFmtId="0" fontId="31" fillId="0" borderId="0" xfId="0" applyFont="1" applyFill="1" applyAlignment="1" applyProtection="1">
      <alignment horizontal="center" vertical="center"/>
    </xf>
    <xf numFmtId="0" fontId="0" fillId="0" borderId="0" xfId="0" applyAlignment="1" applyProtection="1">
      <alignment horizontal="center" vertical="center"/>
    </xf>
    <xf numFmtId="176" fontId="31" fillId="0" borderId="0" xfId="0" applyNumberFormat="1" applyFont="1" applyFill="1" applyAlignment="1" applyProtection="1">
      <alignment horizontal="distributed" vertical="center" shrinkToFit="1"/>
    </xf>
    <xf numFmtId="0" fontId="30" fillId="0" borderId="0" xfId="0" applyFont="1" applyFill="1" applyAlignment="1" applyProtection="1">
      <alignment horizontal="distributed" vertical="center" shrinkToFit="1"/>
    </xf>
    <xf numFmtId="0" fontId="0" fillId="0" borderId="0" xfId="0" applyAlignment="1" applyProtection="1">
      <alignment horizontal="distributed" vertical="center" shrinkToFit="1"/>
    </xf>
    <xf numFmtId="0" fontId="33" fillId="0" borderId="0" xfId="0" applyFont="1" applyFill="1" applyAlignment="1" applyProtection="1">
      <alignment horizontal="center" vertical="center"/>
    </xf>
    <xf numFmtId="0" fontId="0" fillId="0" borderId="0" xfId="0" applyAlignment="1" applyProtection="1">
      <alignment vertical="center"/>
    </xf>
    <xf numFmtId="0" fontId="32" fillId="0" borderId="0" xfId="0" applyFont="1" applyFill="1" applyAlignment="1" applyProtection="1">
      <alignment vertical="center"/>
    </xf>
    <xf numFmtId="176" fontId="34" fillId="0" borderId="0" xfId="0" applyNumberFormat="1" applyFont="1" applyFill="1" applyAlignment="1" applyProtection="1">
      <alignment horizontal="distributed" vertical="center" shrinkToFit="1"/>
    </xf>
    <xf numFmtId="0" fontId="15" fillId="0" borderId="0" xfId="0" applyFont="1" applyAlignment="1" applyProtection="1">
      <alignment horizontal="distributed" vertical="center" shrinkToFit="1"/>
    </xf>
    <xf numFmtId="0" fontId="36" fillId="0" borderId="0" xfId="0" applyFont="1" applyFill="1" applyAlignment="1" applyProtection="1">
      <alignment vertical="center" shrinkToFit="1"/>
    </xf>
    <xf numFmtId="0" fontId="40" fillId="0" borderId="0" xfId="0" applyFont="1" applyAlignment="1" applyProtection="1">
      <alignment vertical="center" shrinkToFit="1"/>
    </xf>
    <xf numFmtId="0" fontId="31" fillId="0" borderId="0" xfId="0" applyFont="1" applyFill="1" applyAlignment="1" applyProtection="1">
      <alignment vertical="center" shrinkToFit="1"/>
    </xf>
    <xf numFmtId="0" fontId="41" fillId="0" borderId="0" xfId="0" applyFont="1" applyAlignment="1" applyProtection="1">
      <alignment vertical="center" shrinkToFit="1"/>
    </xf>
    <xf numFmtId="0" fontId="31" fillId="0" borderId="0" xfId="0" applyFont="1" applyFill="1" applyAlignment="1" applyProtection="1">
      <alignment horizontal="distributed" vertical="center" shrinkToFit="1"/>
    </xf>
    <xf numFmtId="0" fontId="34" fillId="0" borderId="0" xfId="0" applyFont="1" applyFill="1" applyAlignment="1" applyProtection="1">
      <alignment horizontal="distributed" vertical="center"/>
    </xf>
    <xf numFmtId="0" fontId="36" fillId="0" borderId="0" xfId="0" applyFont="1" applyFill="1" applyAlignment="1" applyProtection="1">
      <alignment horizontal="distributed" vertical="center"/>
    </xf>
    <xf numFmtId="0" fontId="37" fillId="0" borderId="0" xfId="0" applyFont="1" applyFill="1" applyAlignment="1" applyProtection="1">
      <alignment horizontal="distributed" vertical="center"/>
    </xf>
  </cellXfs>
  <cellStyles count="1">
    <cellStyle name="標準" xfId="0" builtinId="0"/>
  </cellStyles>
  <dxfs count="0"/>
  <tableStyles count="0" defaultTableStyle="TableStyleMedium2" defaultPivotStyle="PivotStyleLight16"/>
  <colors>
    <mruColors>
      <color rgb="FFFFFF99"/>
      <color rgb="FF99CC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390525</xdr:colOff>
      <xdr:row>43</xdr:row>
      <xdr:rowOff>123825</xdr:rowOff>
    </xdr:from>
    <xdr:to>
      <xdr:col>18</xdr:col>
      <xdr:colOff>96675</xdr:colOff>
      <xdr:row>45</xdr:row>
      <xdr:rowOff>215585</xdr:rowOff>
    </xdr:to>
    <xdr:pic>
      <xdr:nvPicPr>
        <xdr:cNvPr id="8" name="Picture 2">
          <a:extLst>
            <a:ext uri="{FF2B5EF4-FFF2-40B4-BE49-F238E27FC236}">
              <a16:creationId xmlns="" xmlns:a16="http://schemas.microsoft.com/office/drawing/2014/main" id="{00000000-0008-0000-0800-000008000000}"/>
            </a:ext>
          </a:extLst>
        </xdr:cNvPr>
        <xdr:cNvPicPr>
          <a:picLocks noChangeAspect="1" noChangeArrowheads="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100000"/>
                  </a14:imgEffect>
                </a14:imgLayer>
              </a14:imgProps>
            </a:ext>
            <a:ext uri="{28A0092B-C50C-407E-A947-70E740481C1C}">
              <a14:useLocalDpi xmlns:a14="http://schemas.microsoft.com/office/drawing/2010/main" val="0"/>
            </a:ext>
          </a:extLst>
        </a:blip>
        <a:srcRect l="16523" t="12877" r="17836" b="20457"/>
        <a:stretch/>
      </xdr:blipFill>
      <xdr:spPr bwMode="auto">
        <a:xfrm>
          <a:off x="7543800" y="10887075"/>
          <a:ext cx="792000" cy="806135"/>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X71"/>
  <sheetViews>
    <sheetView tabSelected="1" zoomScaleNormal="100" workbookViewId="0">
      <selection activeCell="K41" sqref="K41:P50"/>
    </sheetView>
  </sheetViews>
  <sheetFormatPr defaultColWidth="9" defaultRowHeight="13.5"/>
  <cols>
    <col min="1" max="1" width="4.875" style="5" customWidth="1"/>
    <col min="2" max="2" width="4.75" style="5" customWidth="1"/>
    <col min="3" max="3" width="6.875" style="5" customWidth="1"/>
    <col min="4" max="7" width="5.75" style="5" customWidth="1"/>
    <col min="8" max="9" width="9" style="5"/>
    <col min="10" max="10" width="8.5" style="5" customWidth="1"/>
    <col min="11" max="11" width="6.375" style="5" customWidth="1"/>
    <col min="12" max="12" width="4.375" style="5" customWidth="1"/>
    <col min="13" max="13" width="2.625" style="5" customWidth="1"/>
    <col min="14" max="14" width="1.75" style="5" customWidth="1"/>
    <col min="15" max="16" width="6.375" style="5" customWidth="1"/>
    <col min="17" max="18" width="7.125" style="5" customWidth="1"/>
    <col min="19" max="19" width="2.375" style="5" customWidth="1"/>
    <col min="20" max="20" width="4.5" style="5" customWidth="1"/>
    <col min="21" max="21" width="5.875" style="5" customWidth="1"/>
    <col min="22" max="23" width="9" style="5" customWidth="1"/>
    <col min="24" max="16384" width="9" style="5"/>
  </cols>
  <sheetData>
    <row r="2" spans="1:24" ht="15" thickBot="1">
      <c r="A2" s="6"/>
      <c r="B2" s="233" t="s">
        <v>1408</v>
      </c>
      <c r="C2" s="234">
        <v>30</v>
      </c>
      <c r="D2" s="235" t="s">
        <v>1409</v>
      </c>
      <c r="E2" s="234" t="s">
        <v>1541</v>
      </c>
      <c r="F2" s="236" t="s">
        <v>1410</v>
      </c>
      <c r="G2" s="237"/>
      <c r="H2" s="237"/>
      <c r="I2" s="6"/>
      <c r="J2" s="6"/>
      <c r="K2" s="6"/>
      <c r="L2" s="6"/>
      <c r="M2" s="6"/>
      <c r="N2" s="6"/>
      <c r="O2" s="6"/>
      <c r="P2" s="6"/>
      <c r="Q2" s="6"/>
      <c r="R2" s="6"/>
    </row>
    <row r="3" spans="1:24" ht="14.25">
      <c r="A3" s="6"/>
      <c r="B3" s="6"/>
      <c r="C3" s="6"/>
      <c r="D3" s="6"/>
      <c r="E3" s="6"/>
      <c r="F3" s="6"/>
      <c r="G3" s="6"/>
      <c r="H3" s="6"/>
      <c r="K3" s="10"/>
      <c r="L3" s="10"/>
      <c r="M3" s="10"/>
      <c r="N3" s="10"/>
      <c r="O3" s="11" t="s">
        <v>0</v>
      </c>
      <c r="P3" s="361"/>
      <c r="Q3" s="362"/>
    </row>
    <row r="4" spans="1:24" ht="14.25">
      <c r="A4" s="6"/>
      <c r="B4" s="344" t="s">
        <v>1</v>
      </c>
      <c r="C4" s="344"/>
      <c r="D4" s="344"/>
      <c r="E4" s="344"/>
      <c r="F4" s="344"/>
      <c r="G4" s="344"/>
      <c r="H4" s="344"/>
      <c r="K4" s="6"/>
      <c r="L4" s="6"/>
      <c r="M4" s="6"/>
      <c r="N4" s="6"/>
      <c r="O4" s="69"/>
      <c r="P4" s="363"/>
      <c r="Q4" s="364"/>
    </row>
    <row r="5" spans="1:24" ht="14.25">
      <c r="A5" s="6"/>
      <c r="B5" s="6"/>
      <c r="C5" s="6"/>
      <c r="D5" s="6"/>
      <c r="E5" s="6"/>
      <c r="F5" s="6"/>
      <c r="G5" s="6"/>
      <c r="H5" s="6"/>
      <c r="I5" s="6"/>
      <c r="J5" s="12"/>
      <c r="P5" s="345" t="s">
        <v>2</v>
      </c>
      <c r="Q5" s="346"/>
    </row>
    <row r="6" spans="1:24" ht="14.25">
      <c r="A6" s="6"/>
      <c r="B6" s="6"/>
      <c r="C6" s="6"/>
      <c r="D6" s="6"/>
      <c r="E6" s="6"/>
      <c r="F6" s="6"/>
      <c r="G6" s="6"/>
      <c r="H6" s="6"/>
      <c r="I6" s="6"/>
      <c r="J6" s="12"/>
      <c r="K6" s="64"/>
      <c r="L6" s="81"/>
      <c r="M6" s="64"/>
      <c r="N6" s="64"/>
      <c r="O6" s="70"/>
      <c r="T6" s="71" t="s">
        <v>3</v>
      </c>
      <c r="U6" s="72"/>
      <c r="V6" s="5" t="s">
        <v>4</v>
      </c>
    </row>
    <row r="7" spans="1:24" ht="14.25">
      <c r="A7" s="7"/>
      <c r="B7" s="7"/>
      <c r="C7" s="7"/>
      <c r="D7" s="6"/>
      <c r="E7" s="6"/>
      <c r="F7" s="6"/>
      <c r="G7" s="6"/>
      <c r="H7" s="347" t="s">
        <v>5</v>
      </c>
      <c r="I7" s="348"/>
      <c r="K7" s="349"/>
      <c r="L7" s="349"/>
      <c r="M7" s="349"/>
      <c r="N7" s="349"/>
      <c r="O7" s="349"/>
      <c r="P7" s="349"/>
      <c r="Q7" s="13"/>
      <c r="R7" s="13"/>
      <c r="T7" s="71" t="s">
        <v>3</v>
      </c>
      <c r="U7" s="73"/>
      <c r="V7" s="5" t="s">
        <v>6</v>
      </c>
      <c r="X7" s="5" t="s">
        <v>6</v>
      </c>
    </row>
    <row r="8" spans="1:24" ht="14.25">
      <c r="A8" s="7"/>
      <c r="B8" s="7"/>
      <c r="C8" s="7"/>
      <c r="D8" s="6"/>
      <c r="E8" s="6"/>
      <c r="F8" s="6"/>
      <c r="G8" s="6"/>
      <c r="H8" s="8"/>
      <c r="O8" s="8"/>
      <c r="P8" s="13"/>
      <c r="Q8" s="13"/>
      <c r="R8" s="13"/>
      <c r="T8" s="71" t="s">
        <v>3</v>
      </c>
      <c r="U8" s="153"/>
      <c r="V8" s="5" t="s">
        <v>7</v>
      </c>
      <c r="X8" s="5" t="s">
        <v>7</v>
      </c>
    </row>
    <row r="9" spans="1:24" ht="18.600000000000001" customHeight="1">
      <c r="A9" s="6" t="s">
        <v>8</v>
      </c>
      <c r="B9" s="6"/>
      <c r="C9" s="6"/>
      <c r="D9" s="6"/>
      <c r="E9" s="6"/>
      <c r="F9" s="6"/>
      <c r="G9" s="6"/>
      <c r="H9" s="6"/>
      <c r="I9" s="6"/>
      <c r="J9" s="6"/>
      <c r="K9" s="6"/>
      <c r="L9" s="6"/>
      <c r="M9" s="6"/>
      <c r="N9" s="6"/>
      <c r="O9" s="6"/>
      <c r="P9" s="6"/>
      <c r="Q9" s="6"/>
      <c r="R9" s="6"/>
    </row>
    <row r="10" spans="1:24" ht="18.600000000000001" customHeight="1">
      <c r="A10" s="6"/>
      <c r="B10" s="6"/>
      <c r="C10" s="6"/>
      <c r="D10" s="6"/>
      <c r="E10" s="6"/>
      <c r="F10" s="6"/>
      <c r="G10" s="6"/>
      <c r="H10" s="335" t="s">
        <v>857</v>
      </c>
      <c r="I10" s="336"/>
      <c r="J10" s="6"/>
      <c r="K10" s="181"/>
      <c r="L10" s="179"/>
      <c r="M10" s="179"/>
      <c r="N10" s="161"/>
      <c r="O10" s="161"/>
      <c r="P10" s="161"/>
      <c r="Q10" s="6"/>
      <c r="R10" s="6"/>
    </row>
    <row r="11" spans="1:24" ht="17.25" customHeight="1">
      <c r="A11" s="6"/>
      <c r="B11" s="6"/>
      <c r="C11" s="6"/>
      <c r="D11" s="6"/>
      <c r="E11" s="6"/>
      <c r="F11" s="6"/>
      <c r="G11" s="6"/>
      <c r="H11" s="347" t="s">
        <v>9</v>
      </c>
      <c r="I11" s="347"/>
      <c r="J11" s="80"/>
      <c r="K11" s="350" t="str">
        <f>IF(K10="","",VLOOKUP(K10,学校番号シート!$C$4:$D$398,2,))</f>
        <v/>
      </c>
      <c r="L11" s="350"/>
      <c r="M11" s="350"/>
      <c r="N11" s="350"/>
      <c r="O11" s="351"/>
      <c r="P11" s="351"/>
      <c r="Q11" s="313" t="s">
        <v>759</v>
      </c>
      <c r="R11" s="314"/>
      <c r="S11" s="314"/>
    </row>
    <row r="12" spans="1:24" ht="14.25">
      <c r="A12" s="6"/>
      <c r="B12" s="6"/>
      <c r="C12" s="6"/>
      <c r="D12" s="6"/>
      <c r="E12" s="6"/>
      <c r="F12" s="6"/>
      <c r="G12" s="6"/>
      <c r="H12" s="6"/>
      <c r="I12" s="6"/>
      <c r="J12" s="6"/>
      <c r="K12" s="6"/>
      <c r="L12" s="6"/>
      <c r="M12" s="6"/>
      <c r="N12" s="6"/>
      <c r="O12" s="6"/>
      <c r="P12" s="6"/>
      <c r="Q12" s="6"/>
    </row>
    <row r="13" spans="1:24" ht="14.25" customHeight="1">
      <c r="A13" s="6"/>
      <c r="B13" s="6"/>
      <c r="C13" s="6"/>
      <c r="D13" s="6"/>
      <c r="E13" s="6"/>
      <c r="F13" s="6"/>
      <c r="G13" s="6"/>
      <c r="H13" s="352" t="s">
        <v>588</v>
      </c>
      <c r="I13" s="352"/>
      <c r="J13" s="6"/>
      <c r="K13" s="353"/>
      <c r="L13" s="353"/>
      <c r="M13" s="330"/>
      <c r="N13" s="74"/>
      <c r="O13" s="353"/>
      <c r="P13" s="330"/>
      <c r="Q13" s="6"/>
    </row>
    <row r="14" spans="1:24" ht="3" customHeight="1">
      <c r="A14" s="6"/>
      <c r="B14" s="6"/>
      <c r="C14" s="6"/>
      <c r="D14" s="6"/>
      <c r="E14" s="6"/>
      <c r="F14" s="6"/>
      <c r="G14" s="6"/>
      <c r="H14" s="62"/>
      <c r="I14" s="62"/>
      <c r="J14" s="6"/>
      <c r="K14" s="78"/>
      <c r="L14" s="78"/>
      <c r="M14" s="79"/>
      <c r="N14" s="79"/>
      <c r="O14" s="78"/>
      <c r="P14" s="79"/>
      <c r="Q14" s="6"/>
    </row>
    <row r="15" spans="1:24" ht="14.25">
      <c r="A15" s="6"/>
      <c r="B15" s="6"/>
      <c r="C15" s="6"/>
      <c r="D15" s="6"/>
      <c r="E15" s="6"/>
      <c r="F15" s="6"/>
      <c r="G15" s="6"/>
      <c r="H15" s="347" t="s">
        <v>10</v>
      </c>
      <c r="I15" s="347"/>
      <c r="J15" s="6"/>
      <c r="K15" s="354"/>
      <c r="L15" s="354"/>
      <c r="M15" s="355"/>
      <c r="N15" s="59"/>
      <c r="O15" s="356"/>
      <c r="P15" s="355"/>
      <c r="Q15" s="63"/>
    </row>
    <row r="16" spans="1:24" ht="13.15" customHeight="1">
      <c r="A16" s="6"/>
      <c r="B16" s="6"/>
      <c r="C16" s="6"/>
      <c r="D16" s="6"/>
      <c r="E16" s="6"/>
      <c r="F16" s="6"/>
      <c r="G16" s="6"/>
      <c r="H16" s="344"/>
      <c r="I16" s="344"/>
      <c r="J16" s="6"/>
      <c r="K16" s="6"/>
      <c r="L16" s="6"/>
      <c r="M16" s="6"/>
      <c r="N16" s="6"/>
      <c r="O16" s="6"/>
      <c r="P16" s="6"/>
      <c r="Q16" s="6"/>
    </row>
    <row r="17" spans="1:20" ht="14.25">
      <c r="A17" s="6"/>
      <c r="B17" s="6"/>
      <c r="C17" s="6"/>
      <c r="D17" s="7"/>
      <c r="E17" s="6"/>
      <c r="F17" s="6"/>
      <c r="G17" s="6"/>
      <c r="H17" s="347" t="s">
        <v>13</v>
      </c>
      <c r="I17" s="347"/>
      <c r="J17" s="6"/>
      <c r="K17" s="331"/>
      <c r="L17" s="332"/>
      <c r="M17" s="85" t="s">
        <v>814</v>
      </c>
      <c r="N17" s="173" t="str">
        <f>IF(O17="","","・")</f>
        <v/>
      </c>
      <c r="O17" s="329"/>
      <c r="P17" s="330"/>
      <c r="Q17" s="6"/>
    </row>
    <row r="18" spans="1:20" ht="14.25">
      <c r="A18" s="6"/>
      <c r="B18" s="6"/>
      <c r="C18" s="6"/>
      <c r="D18" s="6"/>
      <c r="E18" s="6"/>
      <c r="F18" s="6"/>
      <c r="G18" s="6"/>
      <c r="H18" s="6"/>
      <c r="I18" s="6"/>
      <c r="J18" s="6"/>
      <c r="K18" s="6"/>
      <c r="L18" s="6"/>
      <c r="M18" s="6"/>
      <c r="N18" s="6"/>
      <c r="O18" s="6"/>
      <c r="P18" s="6"/>
      <c r="Q18" s="6"/>
    </row>
    <row r="19" spans="1:20" ht="14.25">
      <c r="A19" s="6"/>
      <c r="B19" s="6"/>
      <c r="C19" s="6"/>
      <c r="D19" s="6"/>
      <c r="E19" s="6"/>
      <c r="F19" s="6"/>
      <c r="G19" s="6"/>
      <c r="H19" s="347" t="s">
        <v>801</v>
      </c>
      <c r="I19" s="347"/>
      <c r="J19" s="13"/>
      <c r="K19" s="333"/>
      <c r="L19" s="334"/>
      <c r="M19" s="60" t="s">
        <v>589</v>
      </c>
      <c r="N19" s="60" t="s">
        <v>802</v>
      </c>
      <c r="O19" s="75" t="s">
        <v>590</v>
      </c>
      <c r="P19" s="82"/>
      <c r="Q19" s="8"/>
    </row>
    <row r="20" spans="1:20" ht="14.25">
      <c r="A20" s="6"/>
      <c r="B20" s="6"/>
      <c r="C20" s="6"/>
      <c r="D20" s="6"/>
      <c r="E20" s="6"/>
      <c r="F20" s="6"/>
      <c r="G20" s="6"/>
      <c r="H20" s="6"/>
      <c r="I20" s="6"/>
      <c r="J20" s="6"/>
      <c r="K20" s="6"/>
      <c r="L20" s="6"/>
      <c r="M20" s="6"/>
      <c r="N20" s="6"/>
      <c r="O20" s="6"/>
      <c r="P20" s="6"/>
      <c r="Q20" s="6"/>
    </row>
    <row r="21" spans="1:20" ht="14.25">
      <c r="A21" s="6"/>
      <c r="B21" s="6"/>
      <c r="C21" s="6"/>
      <c r="D21" s="6"/>
      <c r="E21" s="6"/>
      <c r="F21" s="6"/>
      <c r="G21" s="6"/>
      <c r="H21" s="347" t="s">
        <v>18</v>
      </c>
      <c r="I21" s="347"/>
      <c r="J21" s="6"/>
      <c r="K21" s="359"/>
      <c r="L21" s="359"/>
      <c r="M21" s="359"/>
      <c r="N21" s="359"/>
      <c r="O21" s="360"/>
      <c r="P21" s="360"/>
      <c r="Q21" s="13"/>
      <c r="R21" s="76"/>
      <c r="T21" s="77"/>
    </row>
    <row r="22" spans="1:20" ht="14.25">
      <c r="A22" s="6"/>
      <c r="B22" s="6"/>
      <c r="C22" s="6"/>
      <c r="D22" s="6"/>
      <c r="E22" s="6"/>
      <c r="F22" s="6"/>
      <c r="G22" s="6"/>
      <c r="H22" s="6"/>
      <c r="I22" s="6"/>
      <c r="J22" s="6"/>
      <c r="K22" s="6"/>
      <c r="L22" s="6"/>
      <c r="M22" s="6"/>
      <c r="N22" s="6"/>
      <c r="O22" s="6"/>
      <c r="P22" s="13"/>
      <c r="Q22" s="6"/>
      <c r="R22" s="6"/>
    </row>
    <row r="23" spans="1:20" ht="14.25">
      <c r="A23" s="6"/>
      <c r="B23" s="6"/>
      <c r="C23" s="6"/>
      <c r="D23" s="6"/>
      <c r="E23" s="6"/>
      <c r="F23" s="6"/>
      <c r="G23" s="6"/>
      <c r="H23" s="6"/>
      <c r="I23" s="6"/>
      <c r="J23" s="6"/>
      <c r="K23" s="6"/>
      <c r="L23" s="6"/>
      <c r="M23" s="6"/>
      <c r="N23" s="6"/>
      <c r="O23" s="6"/>
      <c r="P23" s="6"/>
      <c r="Q23" s="6"/>
      <c r="R23" s="6"/>
    </row>
    <row r="24" spans="1:20" ht="14.25">
      <c r="A24" s="6"/>
      <c r="B24" s="340" t="s">
        <v>19</v>
      </c>
      <c r="C24" s="340"/>
      <c r="D24" s="340"/>
      <c r="E24" s="340"/>
      <c r="F24" s="340"/>
      <c r="G24" s="340"/>
      <c r="H24" s="340"/>
      <c r="I24" s="340"/>
      <c r="J24" s="340"/>
      <c r="K24" s="340"/>
      <c r="L24" s="340"/>
      <c r="M24" s="340"/>
      <c r="N24" s="340"/>
      <c r="O24" s="340"/>
      <c r="P24" s="340"/>
      <c r="Q24" s="340"/>
      <c r="R24" s="340"/>
    </row>
    <row r="25" spans="1:20" ht="20.25" customHeight="1">
      <c r="A25" s="6"/>
      <c r="B25" s="341"/>
      <c r="C25" s="341"/>
      <c r="D25" s="341"/>
      <c r="E25" s="341"/>
      <c r="F25" s="341"/>
      <c r="G25" s="341"/>
      <c r="H25" s="341"/>
      <c r="I25" s="341"/>
      <c r="J25" s="341"/>
      <c r="K25" s="341"/>
      <c r="L25" s="341"/>
      <c r="M25" s="341"/>
      <c r="N25" s="341"/>
      <c r="O25" s="341"/>
      <c r="P25" s="341"/>
      <c r="Q25" s="341"/>
      <c r="R25" s="341"/>
    </row>
    <row r="26" spans="1:20" ht="9" customHeight="1">
      <c r="A26" s="6"/>
      <c r="B26" s="6"/>
      <c r="C26" s="6"/>
      <c r="D26" s="6"/>
      <c r="E26" s="6"/>
      <c r="F26" s="6"/>
      <c r="G26" s="6"/>
      <c r="H26" s="6"/>
      <c r="I26" s="6"/>
      <c r="J26" s="6"/>
      <c r="K26" s="6"/>
      <c r="L26" s="6"/>
      <c r="M26" s="6"/>
      <c r="N26" s="6"/>
      <c r="O26" s="6"/>
      <c r="P26" s="6"/>
      <c r="Q26" s="6"/>
      <c r="R26" s="6"/>
    </row>
    <row r="27" spans="1:20" ht="15.75" customHeight="1">
      <c r="A27" s="6" t="s">
        <v>20</v>
      </c>
      <c r="B27" s="6"/>
      <c r="C27" s="6"/>
      <c r="D27" s="6"/>
      <c r="E27" s="6"/>
      <c r="F27" s="6"/>
      <c r="G27" s="6"/>
      <c r="H27" s="6"/>
      <c r="I27" s="6"/>
      <c r="J27" s="6"/>
      <c r="K27" s="6"/>
      <c r="L27" s="6"/>
      <c r="M27" s="6"/>
      <c r="N27" s="6"/>
      <c r="O27" s="6"/>
      <c r="P27" s="6"/>
      <c r="Q27" s="6"/>
      <c r="R27" s="6"/>
    </row>
    <row r="28" spans="1:20" ht="6" customHeight="1" thickBot="1">
      <c r="A28" s="6"/>
      <c r="B28" s="6"/>
      <c r="C28" s="6"/>
      <c r="D28" s="6"/>
      <c r="E28" s="6"/>
      <c r="F28" s="6"/>
      <c r="G28" s="6"/>
      <c r="H28" s="6"/>
      <c r="I28" s="6"/>
      <c r="J28" s="6"/>
      <c r="K28" s="6"/>
      <c r="L28" s="6"/>
      <c r="M28" s="6"/>
      <c r="N28" s="6"/>
      <c r="O28" s="6"/>
      <c r="P28" s="6"/>
      <c r="Q28" s="6"/>
      <c r="R28" s="6"/>
    </row>
    <row r="29" spans="1:20" ht="20.45" customHeight="1" thickBot="1">
      <c r="A29" s="61" t="s">
        <v>21</v>
      </c>
      <c r="B29" s="61" t="s">
        <v>22</v>
      </c>
      <c r="C29" s="61" t="s">
        <v>23</v>
      </c>
      <c r="D29" s="337" t="s">
        <v>24</v>
      </c>
      <c r="E29" s="357"/>
      <c r="F29" s="357"/>
      <c r="G29" s="358"/>
      <c r="H29" s="342" t="s">
        <v>25</v>
      </c>
      <c r="I29" s="342"/>
      <c r="J29" s="342"/>
      <c r="K29" s="337" t="s">
        <v>26</v>
      </c>
      <c r="L29" s="339"/>
      <c r="M29" s="339"/>
      <c r="N29" s="338"/>
      <c r="O29" s="337" t="s">
        <v>27</v>
      </c>
      <c r="P29" s="338"/>
      <c r="Q29" s="61" t="s">
        <v>28</v>
      </c>
      <c r="R29" s="61" t="s">
        <v>29</v>
      </c>
    </row>
    <row r="30" spans="1:20" ht="21" customHeight="1" thickBot="1">
      <c r="A30" s="61">
        <v>1</v>
      </c>
      <c r="B30" s="300" t="s">
        <v>31</v>
      </c>
      <c r="C30" s="178"/>
      <c r="D30" s="323" t="str">
        <f>IF(C30="","",(VLOOKUP(C30,資格用ＤＢ!$D$2:$F$67,2,FALSE)))</f>
        <v/>
      </c>
      <c r="E30" s="324"/>
      <c r="F30" s="324"/>
      <c r="G30" s="325"/>
      <c r="H30" s="323" t="str">
        <f>IF(C30="","",(VLOOKUP(C30,資格用ＤＢ!$D$2:$F$67,3,FALSE)))</f>
        <v/>
      </c>
      <c r="I30" s="324"/>
      <c r="J30" s="325"/>
      <c r="K30" s="307"/>
      <c r="L30" s="308"/>
      <c r="M30" s="308"/>
      <c r="N30" s="308"/>
      <c r="O30" s="309"/>
      <c r="P30" s="310"/>
      <c r="Q30" s="31" t="str">
        <f>IF(C30="","",IF(K30="","",IF(O30="","",INDEX('ランク用ＤＢ（区分Ａ）'!$H$104:$H$245,MATCH(C30&amp;O30,INDEX('ランク用ＤＢ（区分Ａ）'!$E$104:$E$245&amp;'ランク用ＤＢ（区分Ａ）'!$G$104:$G$245,),0)))))</f>
        <v/>
      </c>
      <c r="R30" s="14" t="str">
        <f>IF(Q30="","",(VLOOKUP(Q30,規制用データ!$M$149:$N$160,2,FALSE)))</f>
        <v/>
      </c>
      <c r="S30" s="83" t="str">
        <f>IF(ISERROR(Q30),"級・合格・賞は区分表にあるものを入力してください","")</f>
        <v/>
      </c>
    </row>
    <row r="31" spans="1:20" ht="21" customHeight="1" thickBot="1">
      <c r="A31" s="61">
        <v>2</v>
      </c>
      <c r="B31" s="301"/>
      <c r="C31" s="170"/>
      <c r="D31" s="323" t="str">
        <f>IF(C31="","",(VLOOKUP(C31,資格用ＤＢ!$D$2:$F$67,2,FALSE)))</f>
        <v/>
      </c>
      <c r="E31" s="324"/>
      <c r="F31" s="324"/>
      <c r="G31" s="325"/>
      <c r="H31" s="326" t="str">
        <f>IF(C31="","",(VLOOKUP(C31,資格用ＤＢ!$D$2:$F$67,3,FALSE)))</f>
        <v/>
      </c>
      <c r="I31" s="327"/>
      <c r="J31" s="328"/>
      <c r="K31" s="307"/>
      <c r="L31" s="308"/>
      <c r="M31" s="308"/>
      <c r="N31" s="308"/>
      <c r="O31" s="309"/>
      <c r="P31" s="310"/>
      <c r="Q31" s="31" t="str">
        <f>IF(C31="","",IF(K31="","",IF(O31="","",INDEX('ランク用ＤＢ（区分Ａ）'!$H$104:$H$245,MATCH(C31&amp;O31,INDEX('ランク用ＤＢ（区分Ａ）'!$E$104:$E$245&amp;'ランク用ＤＢ（区分Ａ）'!$G$104:$G$245,),0)))))</f>
        <v/>
      </c>
      <c r="R31" s="14" t="str">
        <f>IF(Q31="","",(VLOOKUP(Q31,規制用データ!$M$149:$N$160,2,FALSE)))</f>
        <v/>
      </c>
      <c r="S31" s="83" t="str">
        <f t="shared" ref="S31:S39" si="0">IF(ISERROR(Q31),"級・合格・賞は区分表にあるものを入力してください","")</f>
        <v/>
      </c>
    </row>
    <row r="32" spans="1:20" ht="21" customHeight="1" thickBot="1">
      <c r="A32" s="61">
        <v>3</v>
      </c>
      <c r="B32" s="301"/>
      <c r="C32" s="171"/>
      <c r="D32" s="311" t="str">
        <f>IF(C32="","",(VLOOKUP(C32,資格用ＤＢ!$D$2:$F$67,2,FALSE)))</f>
        <v/>
      </c>
      <c r="E32" s="311"/>
      <c r="F32" s="311"/>
      <c r="G32" s="311"/>
      <c r="H32" s="323" t="str">
        <f>IF(C32="","",(VLOOKUP(C32,資格用ＤＢ!$D$2:$F$67,3,FALSE)))</f>
        <v/>
      </c>
      <c r="I32" s="324"/>
      <c r="J32" s="325"/>
      <c r="K32" s="307"/>
      <c r="L32" s="308"/>
      <c r="M32" s="308"/>
      <c r="N32" s="308"/>
      <c r="O32" s="309"/>
      <c r="P32" s="310"/>
      <c r="Q32" s="31" t="str">
        <f>IF(C32="","",IF(K32="","",IF(O32="","",INDEX('ランク用ＤＢ（区分Ａ）'!$H$104:$H$245,MATCH(C32&amp;O32,INDEX('ランク用ＤＢ（区分Ａ）'!$E$104:$E$245&amp;'ランク用ＤＢ（区分Ａ）'!$G$104:$G$245,),0)))))</f>
        <v/>
      </c>
      <c r="R32" s="14" t="str">
        <f>IF(Q32="","",(VLOOKUP(Q32,規制用データ!$M$149:$N$160,2,FALSE)))</f>
        <v/>
      </c>
      <c r="S32" s="83" t="str">
        <f t="shared" si="0"/>
        <v/>
      </c>
    </row>
    <row r="33" spans="1:19" ht="21" customHeight="1" thickBot="1">
      <c r="A33" s="61">
        <v>4</v>
      </c>
      <c r="B33" s="301"/>
      <c r="C33" s="170"/>
      <c r="D33" s="311" t="str">
        <f>IF(C33="","",(VLOOKUP(C33,資格用ＤＢ!$D$2:$F$67,2,FALSE)))</f>
        <v/>
      </c>
      <c r="E33" s="311"/>
      <c r="F33" s="311"/>
      <c r="G33" s="311"/>
      <c r="H33" s="323" t="str">
        <f>IF(C33="","",(VLOOKUP(C33,資格用ＤＢ!$D$2:$F$67,3,FALSE)))</f>
        <v/>
      </c>
      <c r="I33" s="324"/>
      <c r="J33" s="325"/>
      <c r="K33" s="307"/>
      <c r="L33" s="308"/>
      <c r="M33" s="308"/>
      <c r="N33" s="308"/>
      <c r="O33" s="309"/>
      <c r="P33" s="310"/>
      <c r="Q33" s="31" t="str">
        <f>IF(C33="","",IF(K33="","",IF(O33="","",INDEX('ランク用ＤＢ（区分Ａ）'!$H$104:$H$245,MATCH(C33&amp;O33,INDEX('ランク用ＤＢ（区分Ａ）'!$E$104:$E$245&amp;'ランク用ＤＢ（区分Ａ）'!$G$104:$G$245,),0)))))</f>
        <v/>
      </c>
      <c r="R33" s="14" t="str">
        <f>IF(Q33="","",(VLOOKUP(Q33,規制用データ!$M$149:$N$160,2,FALSE)))</f>
        <v/>
      </c>
      <c r="S33" s="83" t="str">
        <f t="shared" si="0"/>
        <v/>
      </c>
    </row>
    <row r="34" spans="1:19" ht="21" customHeight="1" thickBot="1">
      <c r="A34" s="61">
        <v>5</v>
      </c>
      <c r="B34" s="301"/>
      <c r="C34" s="178"/>
      <c r="D34" s="311" t="str">
        <f>IF(C34="","",(VLOOKUP(C34,資格用ＤＢ!$D$2:$F$67,2,FALSE)))</f>
        <v/>
      </c>
      <c r="E34" s="311"/>
      <c r="F34" s="311"/>
      <c r="G34" s="311"/>
      <c r="H34" s="323" t="str">
        <f>IF(C34="","",(VLOOKUP(C34,資格用ＤＢ!$D$2:$F$67,3,FALSE)))</f>
        <v/>
      </c>
      <c r="I34" s="324"/>
      <c r="J34" s="325"/>
      <c r="K34" s="307"/>
      <c r="L34" s="308"/>
      <c r="M34" s="308"/>
      <c r="N34" s="308"/>
      <c r="O34" s="309"/>
      <c r="P34" s="310"/>
      <c r="Q34" s="31" t="str">
        <f>IF(C34="","",IF(K34="","",IF(O34="","",INDEX('ランク用ＤＢ（区分Ａ）'!$H$104:$H$245,MATCH(C34&amp;O34,INDEX('ランク用ＤＢ（区分Ａ）'!$E$104:$E$245&amp;'ランク用ＤＢ（区分Ａ）'!$G$104:$G$245,),0)))))</f>
        <v/>
      </c>
      <c r="R34" s="14" t="str">
        <f>IF(Q34="","",(VLOOKUP(Q34,規制用データ!$M$149:$N$160,2,FALSE)))</f>
        <v/>
      </c>
      <c r="S34" s="83" t="str">
        <f t="shared" si="0"/>
        <v/>
      </c>
    </row>
    <row r="35" spans="1:19" ht="21" customHeight="1" thickBot="1">
      <c r="A35" s="61">
        <v>6</v>
      </c>
      <c r="B35" s="301"/>
      <c r="C35" s="170"/>
      <c r="D35" s="311" t="str">
        <f>IF(C35="","",(VLOOKUP(C35,資格用ＤＢ!$D$2:$F$67,2,FALSE)))</f>
        <v/>
      </c>
      <c r="E35" s="311"/>
      <c r="F35" s="311"/>
      <c r="G35" s="311"/>
      <c r="H35" s="323" t="str">
        <f>IF(C35="","",(VLOOKUP(C35,資格用ＤＢ!$D$2:$F$67,3,FALSE)))</f>
        <v/>
      </c>
      <c r="I35" s="324"/>
      <c r="J35" s="325"/>
      <c r="K35" s="307"/>
      <c r="L35" s="308"/>
      <c r="M35" s="308"/>
      <c r="N35" s="308"/>
      <c r="O35" s="309"/>
      <c r="P35" s="310"/>
      <c r="Q35" s="31" t="str">
        <f>IF(C35="","",IF(K35="","",IF(O35="","",INDEX('ランク用ＤＢ（区分Ａ）'!$H$104:$H$245,MATCH(C35&amp;O35,INDEX('ランク用ＤＢ（区分Ａ）'!$E$104:$E$245&amp;'ランク用ＤＢ（区分Ａ）'!$G$104:$G$245,),0)))))</f>
        <v/>
      </c>
      <c r="R35" s="14" t="str">
        <f>IF(Q35="","",(VLOOKUP(Q35,規制用データ!$M$149:$N$160,2,FALSE)))</f>
        <v/>
      </c>
      <c r="S35" s="83" t="str">
        <f t="shared" si="0"/>
        <v/>
      </c>
    </row>
    <row r="36" spans="1:19" ht="21" customHeight="1" thickBot="1">
      <c r="A36" s="61">
        <v>7</v>
      </c>
      <c r="B36" s="301"/>
      <c r="C36" s="170"/>
      <c r="D36" s="311" t="str">
        <f>IF(C36="","",(VLOOKUP(C36,資格用ＤＢ!$D$2:$F$67,2,FALSE)))</f>
        <v/>
      </c>
      <c r="E36" s="311"/>
      <c r="F36" s="311"/>
      <c r="G36" s="311"/>
      <c r="H36" s="323" t="str">
        <f>IF(C36="","",(VLOOKUP(C36,資格用ＤＢ!$D$2:$F$67,3,FALSE)))</f>
        <v/>
      </c>
      <c r="I36" s="324"/>
      <c r="J36" s="325"/>
      <c r="K36" s="307"/>
      <c r="L36" s="308"/>
      <c r="M36" s="308"/>
      <c r="N36" s="308"/>
      <c r="O36" s="309"/>
      <c r="P36" s="310"/>
      <c r="Q36" s="31" t="str">
        <f>IF(C36="","",IF(K36="","",IF(O36="","",INDEX('ランク用ＤＢ（区分Ａ）'!$H$104:$H$245,MATCH(C36&amp;O36,INDEX('ランク用ＤＢ（区分Ａ）'!$E$104:$E$245&amp;'ランク用ＤＢ（区分Ａ）'!$G$104:$G$245,),0)))))</f>
        <v/>
      </c>
      <c r="R36" s="14" t="str">
        <f>IF(Q36="","",(VLOOKUP(Q36,規制用データ!$M$149:$N$160,2,FALSE)))</f>
        <v/>
      </c>
      <c r="S36" s="83" t="str">
        <f t="shared" si="0"/>
        <v/>
      </c>
    </row>
    <row r="37" spans="1:19" ht="21" customHeight="1" thickBot="1">
      <c r="A37" s="61">
        <v>8</v>
      </c>
      <c r="B37" s="301"/>
      <c r="C37" s="170"/>
      <c r="D37" s="311" t="str">
        <f>IF(C37="","",(VLOOKUP(C37,資格用ＤＢ!$D$2:$F$67,2,FALSE)))</f>
        <v/>
      </c>
      <c r="E37" s="311"/>
      <c r="F37" s="311"/>
      <c r="G37" s="311"/>
      <c r="H37" s="323" t="str">
        <f>IF(C37="","",(VLOOKUP(C37,資格用ＤＢ!$D$2:$F$67,3,FALSE)))</f>
        <v/>
      </c>
      <c r="I37" s="324"/>
      <c r="J37" s="325"/>
      <c r="K37" s="307"/>
      <c r="L37" s="308"/>
      <c r="M37" s="308"/>
      <c r="N37" s="308"/>
      <c r="O37" s="309"/>
      <c r="P37" s="310"/>
      <c r="Q37" s="31" t="str">
        <f>IF(C37="","",IF(K37="","",IF(O37="","",INDEX('ランク用ＤＢ（区分Ａ）'!$H$104:$H$245,MATCH(C37&amp;O37,INDEX('ランク用ＤＢ（区分Ａ）'!$E$104:$E$245&amp;'ランク用ＤＢ（区分Ａ）'!$G$104:$G$245,),0)))))</f>
        <v/>
      </c>
      <c r="R37" s="14" t="str">
        <f>IF(Q37="","",(VLOOKUP(Q37,規制用データ!$M$149:$N$160,2,FALSE)))</f>
        <v/>
      </c>
      <c r="S37" s="83" t="str">
        <f t="shared" si="0"/>
        <v/>
      </c>
    </row>
    <row r="38" spans="1:19" ht="21" customHeight="1" thickBot="1">
      <c r="A38" s="61">
        <v>9</v>
      </c>
      <c r="B38" s="301"/>
      <c r="C38" s="170"/>
      <c r="D38" s="311" t="str">
        <f>IF(C38="","",(VLOOKUP(C38,資格用ＤＢ!$D$2:$F$67,2,FALSE)))</f>
        <v/>
      </c>
      <c r="E38" s="311"/>
      <c r="F38" s="311"/>
      <c r="G38" s="311"/>
      <c r="H38" s="323" t="str">
        <f>IF(C38="","",(VLOOKUP(C38,資格用ＤＢ!$D$2:$F$67,3,FALSE)))</f>
        <v/>
      </c>
      <c r="I38" s="324"/>
      <c r="J38" s="325"/>
      <c r="K38" s="307"/>
      <c r="L38" s="308"/>
      <c r="M38" s="308"/>
      <c r="N38" s="308"/>
      <c r="O38" s="309"/>
      <c r="P38" s="310"/>
      <c r="Q38" s="31" t="str">
        <f>IF(C38="","",IF(K38="","",IF(O38="","",INDEX('ランク用ＤＢ（区分Ａ）'!$H$104:$H$245,MATCH(C38&amp;O38,INDEX('ランク用ＤＢ（区分Ａ）'!$E$104:$E$245&amp;'ランク用ＤＢ（区分Ａ）'!$G$104:$G$245,),0)))))</f>
        <v/>
      </c>
      <c r="R38" s="14" t="str">
        <f>IF(Q38="","",(VLOOKUP(Q38,規制用データ!$M$149:$N$160,2,FALSE)))</f>
        <v/>
      </c>
      <c r="S38" s="83" t="str">
        <f t="shared" si="0"/>
        <v/>
      </c>
    </row>
    <row r="39" spans="1:19" ht="21" customHeight="1" thickBot="1">
      <c r="A39" s="61">
        <v>10</v>
      </c>
      <c r="B39" s="302"/>
      <c r="C39" s="170"/>
      <c r="D39" s="311" t="str">
        <f>IF(C39="","",(VLOOKUP(C39,資格用ＤＢ!$D$2:$F$67,2,FALSE)))</f>
        <v/>
      </c>
      <c r="E39" s="311"/>
      <c r="F39" s="311"/>
      <c r="G39" s="311"/>
      <c r="H39" s="323" t="str">
        <f>IF(C39="","",(VLOOKUP(C39,資格用ＤＢ!$D$2:$F$67,3,FALSE)))</f>
        <v/>
      </c>
      <c r="I39" s="324"/>
      <c r="J39" s="325"/>
      <c r="K39" s="307"/>
      <c r="L39" s="308"/>
      <c r="M39" s="308"/>
      <c r="N39" s="308"/>
      <c r="O39" s="309"/>
      <c r="P39" s="310"/>
      <c r="Q39" s="31" t="str">
        <f>IF(C39="","",IF(K39="","",IF(O39="","",INDEX('ランク用ＤＢ（区分Ａ）'!$H$104:$H$245,MATCH(C39&amp;O39,INDEX('ランク用ＤＢ（区分Ａ）'!$E$104:$E$245&amp;'ランク用ＤＢ（区分Ａ）'!$G$104:$G$245,),0)))))</f>
        <v/>
      </c>
      <c r="R39" s="14" t="str">
        <f>IF(Q39="","",(VLOOKUP(Q39,規制用データ!$M$149:$N$160,2,FALSE)))</f>
        <v/>
      </c>
      <c r="S39" s="83" t="str">
        <f t="shared" si="0"/>
        <v/>
      </c>
    </row>
    <row r="40" spans="1:19" ht="21" customHeight="1" thickBot="1">
      <c r="A40" s="320" t="s">
        <v>39</v>
      </c>
      <c r="B40" s="321"/>
      <c r="C40" s="321"/>
      <c r="D40" s="321"/>
      <c r="E40" s="321"/>
      <c r="F40" s="321"/>
      <c r="G40" s="321"/>
      <c r="H40" s="321"/>
      <c r="I40" s="321"/>
      <c r="J40" s="321"/>
      <c r="K40" s="321"/>
      <c r="L40" s="321"/>
      <c r="M40" s="321"/>
      <c r="N40" s="321"/>
      <c r="O40" s="321"/>
      <c r="P40" s="321"/>
      <c r="Q40" s="322"/>
      <c r="R40" s="15">
        <f>SUM(R30:R39)</f>
        <v>0</v>
      </c>
    </row>
    <row r="41" spans="1:19" ht="21" customHeight="1" thickBot="1">
      <c r="A41" s="61">
        <v>1</v>
      </c>
      <c r="B41" s="300" t="s">
        <v>32</v>
      </c>
      <c r="C41" s="152"/>
      <c r="D41" s="303" t="str">
        <f>IF(C41="","",(VLOOKUP(C41,資格用ＤＢ!$D$68:$F$160,2,FALSE)))</f>
        <v/>
      </c>
      <c r="E41" s="303"/>
      <c r="F41" s="303"/>
      <c r="G41" s="303"/>
      <c r="H41" s="304" t="str">
        <f>IF(C41="","",(VLOOKUP(C41,資格用ＤＢ!$D$68:$F$160,3,FALSE)))</f>
        <v/>
      </c>
      <c r="I41" s="305"/>
      <c r="J41" s="306"/>
      <c r="K41" s="307"/>
      <c r="L41" s="308"/>
      <c r="M41" s="308"/>
      <c r="N41" s="318"/>
      <c r="O41" s="309"/>
      <c r="P41" s="310"/>
      <c r="Q41" s="67" t="str">
        <f>IF(C41="","",IF(K41="","",IF(O41="","",INDEX('ランク用ＤＢ（区分B）'!$H$105:$H$372,MATCH(C41&amp;O41,INDEX('ランク用ＤＢ（区分B）'!$E$105:$E$372&amp;'ランク用ＤＢ（区分B）'!$G$105:$G$372,),0)))))</f>
        <v/>
      </c>
      <c r="R41" s="68" t="str">
        <f>IF(Q41="","",(VLOOKUP(Q41,規制用データ!$M$149:$N$160,2,FALSE)))</f>
        <v/>
      </c>
      <c r="S41" s="83" t="str">
        <f t="shared" ref="S41:S50" si="1">IF(ISERROR(Q41),"級・合格・賞は区分表にあるものを入力してください","")</f>
        <v/>
      </c>
    </row>
    <row r="42" spans="1:19" ht="21" customHeight="1" thickBot="1">
      <c r="A42" s="61">
        <v>2</v>
      </c>
      <c r="B42" s="301"/>
      <c r="C42" s="152"/>
      <c r="D42" s="303" t="str">
        <f>IF(C42="","",(VLOOKUP(C42,資格用ＤＢ!$D$68:$F$160,2,FALSE)))</f>
        <v/>
      </c>
      <c r="E42" s="303"/>
      <c r="F42" s="303"/>
      <c r="G42" s="303"/>
      <c r="H42" s="304" t="str">
        <f>IF(C42="","",(VLOOKUP(C42,資格用ＤＢ!$D$68:$F$160,3,FALSE)))</f>
        <v/>
      </c>
      <c r="I42" s="305"/>
      <c r="J42" s="306"/>
      <c r="K42" s="307"/>
      <c r="L42" s="308"/>
      <c r="M42" s="308"/>
      <c r="N42" s="318"/>
      <c r="O42" s="309"/>
      <c r="P42" s="310"/>
      <c r="Q42" s="67" t="str">
        <f>IF(C42="","",IF(K42="","",IF(O42="","",INDEX('ランク用ＤＢ（区分B）'!$H$105:$H$372,MATCH(C42&amp;O42,INDEX('ランク用ＤＢ（区分B）'!$E$105:$E$372&amp;'ランク用ＤＢ（区分B）'!$G$105:$G$372,),0)))))</f>
        <v/>
      </c>
      <c r="R42" s="68" t="str">
        <f>IF(Q42="","",(VLOOKUP(Q42,規制用データ!$M$149:$N$160,2,FALSE)))</f>
        <v/>
      </c>
      <c r="S42" s="83" t="str">
        <f t="shared" si="1"/>
        <v/>
      </c>
    </row>
    <row r="43" spans="1:19" ht="21" customHeight="1" thickBot="1">
      <c r="A43" s="61">
        <v>3</v>
      </c>
      <c r="B43" s="301"/>
      <c r="C43" s="152"/>
      <c r="D43" s="303" t="str">
        <f>IF(C43="","",(VLOOKUP(C43,資格用ＤＢ!$D$68:$F$160,2,FALSE)))</f>
        <v/>
      </c>
      <c r="E43" s="303"/>
      <c r="F43" s="303"/>
      <c r="G43" s="303"/>
      <c r="H43" s="304" t="str">
        <f>IF(C43="","",(VLOOKUP(C43,資格用ＤＢ!$D$68:$F$160,3,FALSE)))</f>
        <v/>
      </c>
      <c r="I43" s="305"/>
      <c r="J43" s="306"/>
      <c r="K43" s="307"/>
      <c r="L43" s="308"/>
      <c r="M43" s="308"/>
      <c r="N43" s="318"/>
      <c r="O43" s="309"/>
      <c r="P43" s="310"/>
      <c r="Q43" s="67" t="str">
        <f>IF(C43="","",IF(K43="","",IF(O43="","",INDEX('ランク用ＤＢ（区分B）'!$H$105:$H$372,MATCH(C43&amp;O43,INDEX('ランク用ＤＢ（区分B）'!$E$105:$E$372&amp;'ランク用ＤＢ（区分B）'!$G$105:$G$372,),0)))))</f>
        <v/>
      </c>
      <c r="R43" s="68" t="str">
        <f>IF(Q43="","",(VLOOKUP(Q43,規制用データ!$M$149:$N$160,2,FALSE)))</f>
        <v/>
      </c>
      <c r="S43" s="83" t="str">
        <f t="shared" si="1"/>
        <v/>
      </c>
    </row>
    <row r="44" spans="1:19" ht="21" customHeight="1" thickBot="1">
      <c r="A44" s="61">
        <v>4</v>
      </c>
      <c r="B44" s="301"/>
      <c r="C44" s="152"/>
      <c r="D44" s="303" t="str">
        <f>IF(C44="","",(VLOOKUP(C44,資格用ＤＢ!$D$68:$F$160,2,FALSE)))</f>
        <v/>
      </c>
      <c r="E44" s="303"/>
      <c r="F44" s="303"/>
      <c r="G44" s="303"/>
      <c r="H44" s="304" t="str">
        <f>IF(C44="","",(VLOOKUP(C44,資格用ＤＢ!$D$68:$F$160,3,FALSE)))</f>
        <v/>
      </c>
      <c r="I44" s="305"/>
      <c r="J44" s="306"/>
      <c r="K44" s="307"/>
      <c r="L44" s="308"/>
      <c r="M44" s="308"/>
      <c r="N44" s="318"/>
      <c r="O44" s="309"/>
      <c r="P44" s="310"/>
      <c r="Q44" s="67" t="str">
        <f>IF(C44="","",IF(K44="","",IF(O44="","",INDEX('ランク用ＤＢ（区分B）'!$H$105:$H$372,MATCH(C44&amp;O44,INDEX('ランク用ＤＢ（区分B）'!$E$105:$E$372&amp;'ランク用ＤＢ（区分B）'!$G$105:$G$372,),0)))))</f>
        <v/>
      </c>
      <c r="R44" s="68" t="str">
        <f>IF(Q44="","",(VLOOKUP(Q44,規制用データ!$M$149:$N$160,2,FALSE)))</f>
        <v/>
      </c>
      <c r="S44" s="83" t="str">
        <f t="shared" si="1"/>
        <v/>
      </c>
    </row>
    <row r="45" spans="1:19" ht="21" customHeight="1" thickBot="1">
      <c r="A45" s="61">
        <v>5</v>
      </c>
      <c r="B45" s="301"/>
      <c r="C45" s="152"/>
      <c r="D45" s="303" t="str">
        <f>IF(C45="","",(VLOOKUP(C45,資格用ＤＢ!$D$68:$F$160,2,FALSE)))</f>
        <v/>
      </c>
      <c r="E45" s="303"/>
      <c r="F45" s="303"/>
      <c r="G45" s="303"/>
      <c r="H45" s="304" t="str">
        <f>IF(C45="","",(VLOOKUP(C45,資格用ＤＢ!$D$68:$F$160,3,FALSE)))</f>
        <v/>
      </c>
      <c r="I45" s="305"/>
      <c r="J45" s="306"/>
      <c r="K45" s="307"/>
      <c r="L45" s="308"/>
      <c r="M45" s="308"/>
      <c r="N45" s="318"/>
      <c r="O45" s="309"/>
      <c r="P45" s="310"/>
      <c r="Q45" s="67" t="str">
        <f>IF(C45="","",IF(K45="","",IF(O45="","",INDEX('ランク用ＤＢ（区分B）'!$H$105:$H$372,MATCH(C45&amp;O45,INDEX('ランク用ＤＢ（区分B）'!$E$105:$E$372&amp;'ランク用ＤＢ（区分B）'!$G$105:$G$372,),0)))))</f>
        <v/>
      </c>
      <c r="R45" s="68" t="str">
        <f>IF(Q45="","",(VLOOKUP(Q45,規制用データ!$M$149:$N$160,2,FALSE)))</f>
        <v/>
      </c>
      <c r="S45" s="83" t="str">
        <f t="shared" si="1"/>
        <v/>
      </c>
    </row>
    <row r="46" spans="1:19" ht="21" customHeight="1" thickBot="1">
      <c r="A46" s="61">
        <v>6</v>
      </c>
      <c r="B46" s="301"/>
      <c r="C46" s="152"/>
      <c r="D46" s="303" t="str">
        <f>IF(C46="","",(VLOOKUP(C46,資格用ＤＢ!$D$68:$F$160,2,FALSE)))</f>
        <v/>
      </c>
      <c r="E46" s="303"/>
      <c r="F46" s="303"/>
      <c r="G46" s="303"/>
      <c r="H46" s="304" t="str">
        <f>IF(C46="","",(VLOOKUP(C46,資格用ＤＢ!$D$68:$F$160,3,FALSE)))</f>
        <v/>
      </c>
      <c r="I46" s="305"/>
      <c r="J46" s="306"/>
      <c r="K46" s="307"/>
      <c r="L46" s="308"/>
      <c r="M46" s="308"/>
      <c r="N46" s="318"/>
      <c r="O46" s="309"/>
      <c r="P46" s="310"/>
      <c r="Q46" s="67" t="str">
        <f>IF(C46="","",IF(K46="","",IF(O46="","",INDEX('ランク用ＤＢ（区分B）'!$H$105:$H$372,MATCH(C46&amp;O46,INDEX('ランク用ＤＢ（区分B）'!$E$105:$E$372&amp;'ランク用ＤＢ（区分B）'!$G$105:$G$372,),0)))))</f>
        <v/>
      </c>
      <c r="R46" s="68" t="str">
        <f>IF(Q46="","",(VLOOKUP(Q46,規制用データ!$M$149:$N$160,2,FALSE)))</f>
        <v/>
      </c>
      <c r="S46" s="83" t="str">
        <f t="shared" si="1"/>
        <v/>
      </c>
    </row>
    <row r="47" spans="1:19" ht="21" customHeight="1" thickBot="1">
      <c r="A47" s="61">
        <v>7</v>
      </c>
      <c r="B47" s="301"/>
      <c r="C47" s="152"/>
      <c r="D47" s="303" t="str">
        <f>IF(C47="","",(VLOOKUP(C47,資格用ＤＢ!$D$68:$F$160,2,FALSE)))</f>
        <v/>
      </c>
      <c r="E47" s="303"/>
      <c r="F47" s="303"/>
      <c r="G47" s="303"/>
      <c r="H47" s="304" t="str">
        <f>IF(C47="","",(VLOOKUP(C47,資格用ＤＢ!$D$68:$F$160,3,FALSE)))</f>
        <v/>
      </c>
      <c r="I47" s="305"/>
      <c r="J47" s="306"/>
      <c r="K47" s="307"/>
      <c r="L47" s="308"/>
      <c r="M47" s="308"/>
      <c r="N47" s="318"/>
      <c r="O47" s="309"/>
      <c r="P47" s="310"/>
      <c r="Q47" s="67" t="str">
        <f>IF(C47="","",IF(K47="","",IF(O47="","",INDEX('ランク用ＤＢ（区分B）'!$H$105:$H$372,MATCH(C47&amp;O47,INDEX('ランク用ＤＢ（区分B）'!$E$105:$E$372&amp;'ランク用ＤＢ（区分B）'!$G$105:$G$372,),0)))))</f>
        <v/>
      </c>
      <c r="R47" s="68" t="str">
        <f>IF(Q47="","",(VLOOKUP(Q47,規制用データ!$M$149:$N$160,2,FALSE)))</f>
        <v/>
      </c>
      <c r="S47" s="83" t="str">
        <f t="shared" si="1"/>
        <v/>
      </c>
    </row>
    <row r="48" spans="1:19" ht="21" customHeight="1" thickBot="1">
      <c r="A48" s="61">
        <v>8</v>
      </c>
      <c r="B48" s="301"/>
      <c r="C48" s="152"/>
      <c r="D48" s="303" t="str">
        <f>IF(C48="","",(VLOOKUP(C48,資格用ＤＢ!$D$68:$F$160,2,FALSE)))</f>
        <v/>
      </c>
      <c r="E48" s="303"/>
      <c r="F48" s="303"/>
      <c r="G48" s="303"/>
      <c r="H48" s="304" t="str">
        <f>IF(C48="","",(VLOOKUP(C48,資格用ＤＢ!$D$68:$F$160,3,FALSE)))</f>
        <v/>
      </c>
      <c r="I48" s="305"/>
      <c r="J48" s="306"/>
      <c r="K48" s="307"/>
      <c r="L48" s="308"/>
      <c r="M48" s="308"/>
      <c r="N48" s="318"/>
      <c r="O48" s="309"/>
      <c r="P48" s="310"/>
      <c r="Q48" s="67" t="str">
        <f>IF(C48="","",IF(K48="","",IF(O48="","",INDEX('ランク用ＤＢ（区分B）'!$H$105:$H$372,MATCH(C48&amp;O48,INDEX('ランク用ＤＢ（区分B）'!$E$105:$E$372&amp;'ランク用ＤＢ（区分B）'!$G$105:$G$372,),0)))))</f>
        <v/>
      </c>
      <c r="R48" s="68" t="str">
        <f>IF(Q48="","",(VLOOKUP(Q48,規制用データ!$M$149:$N$160,2,FALSE)))</f>
        <v/>
      </c>
      <c r="S48" s="83" t="str">
        <f t="shared" si="1"/>
        <v/>
      </c>
    </row>
    <row r="49" spans="1:19" ht="21" customHeight="1" thickBot="1">
      <c r="A49" s="61">
        <v>9</v>
      </c>
      <c r="B49" s="301"/>
      <c r="C49" s="152"/>
      <c r="D49" s="303" t="str">
        <f>IF(C49="","",(VLOOKUP(C49,資格用ＤＢ!$D$68:$F$160,2,FALSE)))</f>
        <v/>
      </c>
      <c r="E49" s="303"/>
      <c r="F49" s="303"/>
      <c r="G49" s="303"/>
      <c r="H49" s="304" t="str">
        <f>IF(C49="","",(VLOOKUP(C49,資格用ＤＢ!$D$68:$F$160,3,FALSE)))</f>
        <v/>
      </c>
      <c r="I49" s="305"/>
      <c r="J49" s="306"/>
      <c r="K49" s="307"/>
      <c r="L49" s="308"/>
      <c r="M49" s="308"/>
      <c r="N49" s="318"/>
      <c r="O49" s="309"/>
      <c r="P49" s="310"/>
      <c r="Q49" s="67" t="str">
        <f>IF(C49="","",IF(K49="","",IF(O49="","",INDEX('ランク用ＤＢ（区分B）'!$H$105:$H$372,MATCH(C49&amp;O49,INDEX('ランク用ＤＢ（区分B）'!$E$105:$E$372&amp;'ランク用ＤＢ（区分B）'!$G$105:$G$372,),0)))))</f>
        <v/>
      </c>
      <c r="R49" s="68" t="str">
        <f>IF(Q49="","",(VLOOKUP(Q49,規制用データ!$M$149:$N$160,2,FALSE)))</f>
        <v/>
      </c>
      <c r="S49" s="83" t="str">
        <f t="shared" si="1"/>
        <v/>
      </c>
    </row>
    <row r="50" spans="1:19" ht="21" customHeight="1" thickBot="1">
      <c r="A50" s="61">
        <v>10</v>
      </c>
      <c r="B50" s="302"/>
      <c r="C50" s="152"/>
      <c r="D50" s="303" t="str">
        <f>IF(C50="","",(VLOOKUP(C50,資格用ＤＢ!$D$68:$F$160,2,FALSE)))</f>
        <v/>
      </c>
      <c r="E50" s="303"/>
      <c r="F50" s="303"/>
      <c r="G50" s="303"/>
      <c r="H50" s="304" t="str">
        <f>IF(C50="","",(VLOOKUP(C50,資格用ＤＢ!$D$68:$F$160,3,FALSE)))</f>
        <v/>
      </c>
      <c r="I50" s="305"/>
      <c r="J50" s="306"/>
      <c r="K50" s="307"/>
      <c r="L50" s="308"/>
      <c r="M50" s="308"/>
      <c r="N50" s="318"/>
      <c r="O50" s="309"/>
      <c r="P50" s="310"/>
      <c r="Q50" s="67" t="str">
        <f>IF(C50="","",IF(K50="","",IF(O50="","",INDEX('ランク用ＤＢ（区分B）'!$H$105:$H$372,MATCH(C50&amp;O50,INDEX('ランク用ＤＢ（区分B）'!$E$105:$E$372&amp;'ランク用ＤＢ（区分B）'!$G$105:$G$372,),0)))))</f>
        <v/>
      </c>
      <c r="R50" s="68" t="str">
        <f>IF(Q50="","",(VLOOKUP(Q50,規制用データ!$M$149:$N$160,2,FALSE)))</f>
        <v/>
      </c>
      <c r="S50" s="83" t="str">
        <f t="shared" si="1"/>
        <v/>
      </c>
    </row>
    <row r="51" spans="1:19" ht="21" customHeight="1" thickBot="1">
      <c r="A51" s="320" t="s">
        <v>40</v>
      </c>
      <c r="B51" s="321"/>
      <c r="C51" s="321"/>
      <c r="D51" s="321"/>
      <c r="E51" s="321"/>
      <c r="F51" s="321"/>
      <c r="G51" s="321"/>
      <c r="H51" s="321"/>
      <c r="I51" s="321"/>
      <c r="J51" s="321"/>
      <c r="K51" s="321"/>
      <c r="L51" s="321"/>
      <c r="M51" s="321"/>
      <c r="N51" s="321"/>
      <c r="O51" s="321"/>
      <c r="P51" s="321"/>
      <c r="Q51" s="322"/>
      <c r="R51" s="15">
        <f>SUM(R41:R50)</f>
        <v>0</v>
      </c>
    </row>
    <row r="52" spans="1:19" ht="21" customHeight="1">
      <c r="A52" s="320" t="s">
        <v>41</v>
      </c>
      <c r="B52" s="321"/>
      <c r="C52" s="321"/>
      <c r="D52" s="321"/>
      <c r="E52" s="321"/>
      <c r="F52" s="321"/>
      <c r="G52" s="321"/>
      <c r="H52" s="321"/>
      <c r="I52" s="321"/>
      <c r="J52" s="321"/>
      <c r="K52" s="321"/>
      <c r="L52" s="321"/>
      <c r="M52" s="321"/>
      <c r="N52" s="321"/>
      <c r="O52" s="321"/>
      <c r="P52" s="321"/>
      <c r="Q52" s="322"/>
      <c r="R52" s="15">
        <f>R40+R51</f>
        <v>0</v>
      </c>
    </row>
    <row r="53" spans="1:19" ht="8.25" customHeight="1"/>
    <row r="54" spans="1:19">
      <c r="E54" s="183" t="s">
        <v>1366</v>
      </c>
      <c r="F54" s="183" t="s">
        <v>1367</v>
      </c>
      <c r="G54" s="163" t="s">
        <v>1135</v>
      </c>
      <c r="H54" s="163" t="s">
        <v>1136</v>
      </c>
      <c r="I54" s="163" t="s">
        <v>1134</v>
      </c>
      <c r="J54" s="163" t="s">
        <v>1137</v>
      </c>
      <c r="K54" s="163" t="s">
        <v>1138</v>
      </c>
      <c r="L54" s="319" t="s">
        <v>1139</v>
      </c>
      <c r="M54" s="319"/>
      <c r="N54" s="319"/>
      <c r="O54" s="163" t="s">
        <v>1140</v>
      </c>
      <c r="P54" s="163" t="s">
        <v>1142</v>
      </c>
      <c r="Q54" s="163" t="s">
        <v>1141</v>
      </c>
      <c r="R54" s="163" t="s">
        <v>1143</v>
      </c>
    </row>
    <row r="55" spans="1:19">
      <c r="E55" s="182" t="str">
        <f t="shared" ref="E55:F55" si="2">IF(E63=0,"",E63)</f>
        <v/>
      </c>
      <c r="F55" s="182" t="str">
        <f t="shared" si="2"/>
        <v/>
      </c>
      <c r="G55" s="164" t="str">
        <f>IF(G63=0,"",G63)</f>
        <v/>
      </c>
      <c r="H55" s="164" t="str">
        <f t="shared" ref="H55:R55" si="3">IF(H63=0,"",H63)</f>
        <v/>
      </c>
      <c r="I55" s="164" t="str">
        <f t="shared" si="3"/>
        <v/>
      </c>
      <c r="J55" s="164" t="str">
        <f t="shared" si="3"/>
        <v/>
      </c>
      <c r="K55" s="164" t="str">
        <f t="shared" si="3"/>
        <v/>
      </c>
      <c r="L55" s="312" t="str">
        <f t="shared" si="3"/>
        <v/>
      </c>
      <c r="M55" s="312" t="str">
        <f t="shared" si="3"/>
        <v/>
      </c>
      <c r="N55" s="312" t="str">
        <f t="shared" si="3"/>
        <v/>
      </c>
      <c r="O55" s="164" t="str">
        <f t="shared" si="3"/>
        <v/>
      </c>
      <c r="P55" s="164" t="str">
        <f t="shared" si="3"/>
        <v/>
      </c>
      <c r="Q55" s="164" t="str">
        <f t="shared" si="3"/>
        <v/>
      </c>
      <c r="R55" s="164" t="str">
        <f t="shared" si="3"/>
        <v/>
      </c>
    </row>
    <row r="56" spans="1:19" ht="3.75" customHeight="1"/>
    <row r="57" spans="1:19" ht="3.75" customHeight="1"/>
    <row r="58" spans="1:19" ht="17.25" customHeight="1">
      <c r="C58" s="274" t="str">
        <f>IF(C65="シルバー",C66,IF(C65="ゴールド",C67,IF(C65="プラチナ",C68,IF(R52=0,"",IF(C65=0,C69,"")))))</f>
        <v/>
      </c>
      <c r="D58" s="273"/>
      <c r="E58" s="273"/>
      <c r="F58" s="273"/>
    </row>
    <row r="59" spans="1:19">
      <c r="B59" s="343" t="s">
        <v>823</v>
      </c>
      <c r="C59" s="343"/>
      <c r="D59" s="343"/>
      <c r="E59" s="343"/>
      <c r="F59" s="343"/>
      <c r="G59" s="343"/>
      <c r="H59" s="343"/>
      <c r="I59" s="343"/>
      <c r="J59" s="343"/>
      <c r="K59" s="343"/>
      <c r="L59" s="343"/>
      <c r="M59" s="343"/>
      <c r="N59" s="343"/>
      <c r="O59" s="343"/>
      <c r="P59" s="343"/>
      <c r="Q59" s="343"/>
      <c r="R59" s="343"/>
    </row>
    <row r="60" spans="1:19">
      <c r="B60" s="343"/>
      <c r="C60" s="343"/>
      <c r="D60" s="343"/>
      <c r="E60" s="343"/>
      <c r="F60" s="343"/>
      <c r="G60" s="343"/>
      <c r="H60" s="343"/>
      <c r="I60" s="343"/>
      <c r="J60" s="343"/>
      <c r="K60" s="343"/>
      <c r="L60" s="343"/>
      <c r="M60" s="343"/>
      <c r="N60" s="343"/>
      <c r="O60" s="343"/>
      <c r="P60" s="343"/>
      <c r="Q60" s="343"/>
      <c r="R60" s="343"/>
    </row>
    <row r="61" spans="1:19" ht="6" customHeight="1">
      <c r="B61" s="264"/>
      <c r="C61" s="264"/>
      <c r="D61" s="264"/>
      <c r="E61" s="264"/>
      <c r="F61" s="264"/>
      <c r="G61" s="264"/>
      <c r="H61" s="264"/>
      <c r="I61" s="264"/>
      <c r="J61" s="264"/>
      <c r="K61" s="264"/>
      <c r="L61" s="264"/>
      <c r="M61" s="264"/>
      <c r="N61" s="264"/>
      <c r="O61" s="264"/>
      <c r="P61" s="264"/>
      <c r="Q61" s="264"/>
      <c r="R61" s="264"/>
    </row>
    <row r="62" spans="1:19" hidden="1"/>
    <row r="63" spans="1:19" hidden="1">
      <c r="E63" s="162">
        <f>COUNTIF($Q$30:$Q$39:$Q$41:$Q$50,E54)</f>
        <v>0</v>
      </c>
      <c r="F63" s="162">
        <f>COUNTIF($Q$30:$Q$39:$Q$41:$Q$50,F54)</f>
        <v>0</v>
      </c>
      <c r="G63" s="162">
        <f>COUNTIF($Q$30:$Q$39:$Q$41:$Q$50,G54)</f>
        <v>0</v>
      </c>
      <c r="H63" s="162">
        <f>COUNTIF($Q$30:$Q$39:$Q$41:$Q$50,H54)</f>
        <v>0</v>
      </c>
      <c r="I63" s="162">
        <f>COUNTIF($Q$30:$Q$39:$Q$41:$Q$50,I54)</f>
        <v>0</v>
      </c>
      <c r="J63" s="162">
        <f>COUNTIF($Q$30:$Q$39:$Q$41:$Q$50,J54)</f>
        <v>0</v>
      </c>
      <c r="K63" s="162">
        <f>COUNTIF($Q$30:$Q$39:$Q$41:$Q$50,K54)</f>
        <v>0</v>
      </c>
      <c r="L63" s="315">
        <f>COUNTIF($Q$30:$Q$39:$Q$41:$Q$50,L54)</f>
        <v>0</v>
      </c>
      <c r="M63" s="316">
        <f>COUNTIF($Q$30:$Q$39:$Q$41:$Q$50,M54)</f>
        <v>0</v>
      </c>
      <c r="N63" s="317">
        <f>COUNTIF($Q$30:$Q$39:$Q$41:$Q$50,N54)</f>
        <v>0</v>
      </c>
      <c r="O63" s="162">
        <f>COUNTIF($Q$30:$Q$39:$Q$41:$Q$50,O54)</f>
        <v>0</v>
      </c>
      <c r="P63" s="162">
        <f>COUNTIF($Q$30:$Q$39:$Q$41:$Q$50,P54)</f>
        <v>0</v>
      </c>
      <c r="Q63" s="162">
        <f>COUNTIF($Q$30:$Q$39:$Q$41:$Q$50,Q54)</f>
        <v>0</v>
      </c>
      <c r="R63" s="162">
        <f>COUNTIF($Q$30:$Q$39:$Q$41:$Q$50,R54)</f>
        <v>0</v>
      </c>
    </row>
    <row r="64" spans="1:19" hidden="1"/>
    <row r="65" spans="3:12" hidden="1">
      <c r="C65" s="5">
        <f>'様式７（証明書）'!X62</f>
        <v>0</v>
      </c>
      <c r="D65" s="5" t="s">
        <v>1514</v>
      </c>
    </row>
    <row r="66" spans="3:12" hidden="1">
      <c r="C66" s="5" t="s">
        <v>1505</v>
      </c>
    </row>
    <row r="67" spans="3:12" hidden="1">
      <c r="C67" s="5" t="s">
        <v>1506</v>
      </c>
    </row>
    <row r="68" spans="3:12" hidden="1">
      <c r="C68" s="5" t="s">
        <v>1507</v>
      </c>
    </row>
    <row r="69" spans="3:12" hidden="1">
      <c r="C69" s="5" t="s">
        <v>1508</v>
      </c>
    </row>
    <row r="70" spans="3:12" hidden="1"/>
    <row r="71" spans="3:12" hidden="1">
      <c r="K71" s="5">
        <f>COUNT(K30:N39,K41:N50)</f>
        <v>0</v>
      </c>
      <c r="L71" s="5" t="s">
        <v>1515</v>
      </c>
    </row>
  </sheetData>
  <sheetProtection password="8AEE" sheet="1" objects="1" scenarios="1" formatCells="0" selectLockedCells="1"/>
  <dataConsolidate/>
  <mergeCells count="117">
    <mergeCell ref="B59:R60"/>
    <mergeCell ref="B4:H4"/>
    <mergeCell ref="P5:Q5"/>
    <mergeCell ref="H7:I7"/>
    <mergeCell ref="K7:P7"/>
    <mergeCell ref="H11:I11"/>
    <mergeCell ref="K11:P11"/>
    <mergeCell ref="H13:I13"/>
    <mergeCell ref="H15:I15"/>
    <mergeCell ref="H16:I16"/>
    <mergeCell ref="K13:M13"/>
    <mergeCell ref="O13:P13"/>
    <mergeCell ref="K15:M15"/>
    <mergeCell ref="O15:P15"/>
    <mergeCell ref="H17:I17"/>
    <mergeCell ref="H19:I19"/>
    <mergeCell ref="K35:N35"/>
    <mergeCell ref="O35:P35"/>
    <mergeCell ref="K36:N36"/>
    <mergeCell ref="D31:G31"/>
    <mergeCell ref="D29:G29"/>
    <mergeCell ref="H21:I21"/>
    <mergeCell ref="K21:P21"/>
    <mergeCell ref="P3:Q4"/>
    <mergeCell ref="D32:G32"/>
    <mergeCell ref="H32:J32"/>
    <mergeCell ref="K37:N37"/>
    <mergeCell ref="H36:J36"/>
    <mergeCell ref="D33:G33"/>
    <mergeCell ref="O17:P17"/>
    <mergeCell ref="K17:L17"/>
    <mergeCell ref="K19:L19"/>
    <mergeCell ref="H10:I10"/>
    <mergeCell ref="O29:P29"/>
    <mergeCell ref="O30:P30"/>
    <mergeCell ref="K29:N29"/>
    <mergeCell ref="K30:N30"/>
    <mergeCell ref="B24:R25"/>
    <mergeCell ref="H29:J29"/>
    <mergeCell ref="D30:G30"/>
    <mergeCell ref="H30:J30"/>
    <mergeCell ref="H33:J33"/>
    <mergeCell ref="D34:G34"/>
    <mergeCell ref="H34:J34"/>
    <mergeCell ref="O36:P36"/>
    <mergeCell ref="O37:P37"/>
    <mergeCell ref="A51:Q51"/>
    <mergeCell ref="D44:G44"/>
    <mergeCell ref="H44:J44"/>
    <mergeCell ref="K45:N45"/>
    <mergeCell ref="O45:P45"/>
    <mergeCell ref="O32:P32"/>
    <mergeCell ref="K32:N32"/>
    <mergeCell ref="K33:N33"/>
    <mergeCell ref="O33:P33"/>
    <mergeCell ref="K34:N34"/>
    <mergeCell ref="O34:P34"/>
    <mergeCell ref="H39:J39"/>
    <mergeCell ref="A40:Q40"/>
    <mergeCell ref="B30:B39"/>
    <mergeCell ref="D37:G37"/>
    <mergeCell ref="H37:J37"/>
    <mergeCell ref="D38:G38"/>
    <mergeCell ref="H38:J38"/>
    <mergeCell ref="D35:G35"/>
    <mergeCell ref="H35:J35"/>
    <mergeCell ref="D36:G36"/>
    <mergeCell ref="K31:N31"/>
    <mergeCell ref="O31:P31"/>
    <mergeCell ref="H31:J31"/>
    <mergeCell ref="L55:N55"/>
    <mergeCell ref="Q11:S11"/>
    <mergeCell ref="L63:N63"/>
    <mergeCell ref="K49:N49"/>
    <mergeCell ref="O49:P49"/>
    <mergeCell ref="K50:N50"/>
    <mergeCell ref="O50:P50"/>
    <mergeCell ref="L54:N54"/>
    <mergeCell ref="K46:N46"/>
    <mergeCell ref="O46:P46"/>
    <mergeCell ref="K47:N47"/>
    <mergeCell ref="O47:P47"/>
    <mergeCell ref="K48:N48"/>
    <mergeCell ref="O48:P48"/>
    <mergeCell ref="K43:N43"/>
    <mergeCell ref="O43:P43"/>
    <mergeCell ref="K44:N44"/>
    <mergeCell ref="O44:P44"/>
    <mergeCell ref="A52:Q52"/>
    <mergeCell ref="D46:G46"/>
    <mergeCell ref="K41:N41"/>
    <mergeCell ref="O41:P41"/>
    <mergeCell ref="K42:N42"/>
    <mergeCell ref="O42:P42"/>
    <mergeCell ref="B41:B50"/>
    <mergeCell ref="D48:G48"/>
    <mergeCell ref="H48:J48"/>
    <mergeCell ref="D49:G49"/>
    <mergeCell ref="H49:J49"/>
    <mergeCell ref="K38:N38"/>
    <mergeCell ref="O38:P38"/>
    <mergeCell ref="D39:G39"/>
    <mergeCell ref="K39:N39"/>
    <mergeCell ref="O39:P39"/>
    <mergeCell ref="D41:G41"/>
    <mergeCell ref="H41:J41"/>
    <mergeCell ref="D50:G50"/>
    <mergeCell ref="H50:J50"/>
    <mergeCell ref="H46:J46"/>
    <mergeCell ref="D47:G47"/>
    <mergeCell ref="H47:J47"/>
    <mergeCell ref="D45:G45"/>
    <mergeCell ref="H45:J45"/>
    <mergeCell ref="D42:G42"/>
    <mergeCell ref="H42:J42"/>
    <mergeCell ref="D43:G43"/>
    <mergeCell ref="H43:J43"/>
  </mergeCells>
  <phoneticPr fontId="14"/>
  <dataValidations xWindow="734" yWindow="685" count="13">
    <dataValidation type="custom" imeMode="halfAlpha" allowBlank="1" showInputMessage="1" showErrorMessage="1" error="このコードは入力済みです。" prompt="区分Ｂのコードを入力してください" sqref="C41:C50">
      <formula1>COUNTIF($C$41:$C$50,C41)=1</formula1>
    </dataValidation>
    <dataValidation type="date" allowBlank="1" showInputMessage="1" showErrorMessage="1" error="未来の日付になっています" prompt="年/月/日を入力してください" sqref="K7:P7">
      <formula1>42095</formula1>
      <formula2>TODAY()</formula2>
    </dataValidation>
    <dataValidation type="custom" operator="greaterThanOrEqual" allowBlank="1" showInputMessage="1" showErrorMessage="1" error="取得年月日をすべて削除してから_x000a_年/月/日を入力してください" prompt="年/月/日を入力してください" sqref="K21:P21">
      <formula1>K71=0</formula1>
    </dataValidation>
    <dataValidation allowBlank="1" showInputMessage="1" showErrorMessage="1" prompt="名前をローマ字（全角大文字）で入力してください_x000a_ひらがなで入力後、F9キーを２回押してください" sqref="K13:M13 O13:P13"/>
    <dataValidation allowBlank="1" showInputMessage="1" showErrorMessage="1" prompt="苗字を漢字で入力してください" sqref="K15:M15"/>
    <dataValidation allowBlank="1" showInputMessage="1" showErrorMessage="1" prompt="名前を漢字で入力してください" sqref="O15:P15"/>
    <dataValidation allowBlank="1" showInputMessage="1" showErrorMessage="1" prompt="学科名" sqref="K17:L17"/>
    <dataValidation allowBlank="1" showInputMessage="1" showErrorMessage="1" prompt="コース名等" sqref="O17:P17"/>
    <dataValidation allowBlank="1" showInputMessage="1" showErrorMessage="1" error="区分表にある資格等を選んでください" sqref="Q30"/>
    <dataValidation imeMode="halfAlpha" allowBlank="1" showInputMessage="1" showErrorMessage="1" prompt="学校番号シートから自校の番号を確認して入力してください" sqref="N10:P10"/>
    <dataValidation type="custom" imeMode="halfAlpha" allowBlank="1" showInputMessage="1" showErrorMessage="1" error="このコードは入力済みです。" prompt="区分Ａのコードを入力してください" sqref="C30:C39">
      <formula1>COUNTIF($C$30:$C$39,C30)=1</formula1>
    </dataValidation>
    <dataValidation imeMode="halfAlpha" allowBlank="1" showInputMessage="1" showErrorMessage="1" prompt="学校番号シートから自校の番号(半角文字)を確認して入力してください_x000a_学校番号シートのコードをコピーすることもできます。" sqref="K10"/>
    <dataValidation imeMode="halfAlpha" allowBlank="1" showInputMessage="1" showErrorMessage="1" sqref="L10:M10"/>
  </dataValidations>
  <pageMargins left="0.70763888888888904" right="0.39305555555555599" top="0.94374999999999998" bottom="0" header="0.31388888888888899" footer="0.31388888888888899"/>
  <pageSetup paperSize="9" scale="84" orientation="portrait" blackAndWhite="1" r:id="rId1"/>
  <extLst>
    <ext xmlns:x14="http://schemas.microsoft.com/office/spreadsheetml/2009/9/main" uri="{CCE6A557-97BC-4b89-ADB6-D9C93CAAB3DF}">
      <x14:dataValidations xmlns:xm="http://schemas.microsoft.com/office/excel/2006/main" xWindow="734" yWindow="685" count="6">
        <x14:dataValidation type="list" allowBlank="1" showErrorMessage="1" promptTitle="▼をクリックしてください。" prompt="リストの中から選択してください。">
          <x14:formula1>
            <xm:f>規制用データ!$P$163:$P$166</xm:f>
          </x14:formula1>
          <xm:sqref>K19</xm:sqref>
        </x14:dataValidation>
        <x14:dataValidation type="list" allowBlank="1" showInputMessage="1" showErrorMessage="1">
          <x14:formula1>
            <xm:f>規制用データ!$P$167:$P$168</xm:f>
          </x14:formula1>
          <xm:sqref>P19</xm:sqref>
        </x14:dataValidation>
        <x14:dataValidation type="date" allowBlank="1" showInputMessage="1" showErrorMessage="1" errorTitle="①～④の内容を確認してください" error="①年/月/日を入力してください_x000a_②生年月日の入力が必要です_x000a_③高校入学後に取得した資格等が有効です_x000a_④申請月日を確認してください　申請月日より前に取得した資格が有効です" prompt="取得した年/月/日を入力してください">
          <x14:formula1>
            <xm:f>規制用データ!$F$2</xm:f>
          </x14:formula1>
          <x14:formula2>
            <xm:f>規制用データ!$A$2</xm:f>
          </x14:formula2>
          <xm:sqref>K30:N39 K41:N50</xm:sqref>
        </x14:dataValidation>
        <x14:dataValidation type="list" allowBlank="1" showInputMessage="1" showErrorMessage="1" promptTitle="▼をクリック" prompt="区分表から該当する級等を選んでください">
          <x14:formula1>
            <xm:f>規制用データ!$K$56:$K$146</xm:f>
          </x14:formula1>
          <xm:sqref>O41:P50</xm:sqref>
        </x14:dataValidation>
        <x14:dataValidation type="list" allowBlank="1" showInputMessage="1" showErrorMessage="1" prompt="区分表から該当する級等を選んでください">
          <x14:formula1>
            <xm:f>規制用データ!$I$4:$I$54</xm:f>
          </x14:formula1>
          <xm:sqref>O30:P39</xm:sqref>
        </x14:dataValidation>
        <x14:dataValidation type="list" allowBlank="1" showInputMessage="1" showErrorMessage="1">
          <x14:formula1>
            <xm:f>規制用データ!$Q$170:$Q$171</xm:f>
          </x14:formula1>
          <xm:sqref>E2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439"/>
  <sheetViews>
    <sheetView topLeftCell="A25" workbookViewId="0">
      <selection activeCell="O182" sqref="O182"/>
    </sheetView>
  </sheetViews>
  <sheetFormatPr defaultRowHeight="13.5"/>
  <cols>
    <col min="1" max="1" width="4.125" customWidth="1"/>
    <col min="2" max="2" width="9.375" customWidth="1"/>
    <col min="3" max="3" width="13.25" style="84" customWidth="1"/>
    <col min="4" max="4" width="28.5" customWidth="1"/>
    <col min="5" max="5" width="13.75" customWidth="1"/>
    <col min="6" max="6" width="9.125" hidden="1" customWidth="1"/>
    <col min="7" max="7" width="5.75" hidden="1" customWidth="1"/>
    <col min="8" max="8" width="21.125" hidden="1" customWidth="1"/>
    <col min="9" max="9" width="9.125" hidden="1" customWidth="1"/>
    <col min="10" max="10" width="9" hidden="1" customWidth="1"/>
  </cols>
  <sheetData>
    <row r="1" spans="1:9" ht="24.75" thickBot="1">
      <c r="A1" s="365" t="s">
        <v>858</v>
      </c>
      <c r="B1" s="366"/>
      <c r="C1" s="367"/>
    </row>
    <row r="2" spans="1:9" ht="6.75" customHeight="1">
      <c r="A2" s="88"/>
      <c r="B2" s="89"/>
      <c r="C2" s="89"/>
    </row>
    <row r="3" spans="1:9" ht="18.75">
      <c r="B3" s="90" t="s">
        <v>859</v>
      </c>
      <c r="C3" s="91" t="s">
        <v>860</v>
      </c>
      <c r="D3" s="90" t="s">
        <v>861</v>
      </c>
      <c r="F3" t="s">
        <v>862</v>
      </c>
      <c r="H3" t="s">
        <v>863</v>
      </c>
    </row>
    <row r="4" spans="1:9">
      <c r="A4">
        <v>1</v>
      </c>
      <c r="B4" t="s">
        <v>864</v>
      </c>
      <c r="C4" s="180">
        <v>1010</v>
      </c>
      <c r="D4" t="str">
        <f t="shared" ref="D4:D67" si="0">F4&amp;G4&amp;H4</f>
        <v>北海道岩見沢農業</v>
      </c>
      <c r="E4" t="s">
        <v>865</v>
      </c>
      <c r="F4" t="s">
        <v>864</v>
      </c>
      <c r="H4" t="s">
        <v>866</v>
      </c>
      <c r="I4" t="str">
        <f>F4&amp;J4</f>
        <v>北海道</v>
      </c>
    </row>
    <row r="5" spans="1:9">
      <c r="A5">
        <v>2</v>
      </c>
      <c r="C5" s="180">
        <v>1020</v>
      </c>
      <c r="D5" t="str">
        <f t="shared" si="0"/>
        <v>北海道帯広農業</v>
      </c>
      <c r="E5" t="s">
        <v>865</v>
      </c>
      <c r="F5" t="s">
        <v>864</v>
      </c>
      <c r="H5" t="s">
        <v>867</v>
      </c>
      <c r="I5" t="str">
        <f t="shared" ref="I5:I68" si="1">F5&amp;J5</f>
        <v>北海道</v>
      </c>
    </row>
    <row r="6" spans="1:9">
      <c r="A6">
        <v>3</v>
      </c>
      <c r="C6" s="180">
        <v>1030</v>
      </c>
      <c r="D6" t="str">
        <f t="shared" si="0"/>
        <v>北海道旭川農業</v>
      </c>
      <c r="E6" t="s">
        <v>865</v>
      </c>
      <c r="F6" t="s">
        <v>864</v>
      </c>
      <c r="H6" t="s">
        <v>868</v>
      </c>
      <c r="I6" t="str">
        <f t="shared" si="1"/>
        <v>北海道</v>
      </c>
    </row>
    <row r="7" spans="1:9">
      <c r="A7">
        <v>4</v>
      </c>
      <c r="C7" s="180">
        <v>1040</v>
      </c>
      <c r="D7" t="str">
        <f t="shared" si="0"/>
        <v>北海道名寄産業</v>
      </c>
      <c r="E7" t="s">
        <v>865</v>
      </c>
      <c r="F7" t="s">
        <v>864</v>
      </c>
      <c r="H7" t="s">
        <v>869</v>
      </c>
      <c r="I7" t="str">
        <f t="shared" si="1"/>
        <v>北海道</v>
      </c>
    </row>
    <row r="8" spans="1:9">
      <c r="A8">
        <v>5</v>
      </c>
      <c r="C8" s="180">
        <v>1050</v>
      </c>
      <c r="D8" t="str">
        <f t="shared" si="0"/>
        <v>北海道大野農業</v>
      </c>
      <c r="E8" t="s">
        <v>865</v>
      </c>
      <c r="F8" t="s">
        <v>864</v>
      </c>
      <c r="H8" t="s">
        <v>870</v>
      </c>
      <c r="I8" t="str">
        <f t="shared" si="1"/>
        <v>北海道</v>
      </c>
    </row>
    <row r="9" spans="1:9">
      <c r="A9">
        <v>6</v>
      </c>
      <c r="C9" s="180">
        <v>1060</v>
      </c>
      <c r="D9" t="str">
        <f t="shared" si="0"/>
        <v>北海道倶知安農業</v>
      </c>
      <c r="E9" t="s">
        <v>865</v>
      </c>
      <c r="F9" t="s">
        <v>864</v>
      </c>
      <c r="H9" t="s">
        <v>871</v>
      </c>
      <c r="I9" t="str">
        <f t="shared" si="1"/>
        <v>北海道</v>
      </c>
    </row>
    <row r="10" spans="1:9">
      <c r="A10">
        <v>7</v>
      </c>
      <c r="C10" s="180">
        <v>1070</v>
      </c>
      <c r="D10" t="str">
        <f t="shared" si="0"/>
        <v>北海道静内農業</v>
      </c>
      <c r="E10" t="s">
        <v>865</v>
      </c>
      <c r="F10" t="s">
        <v>864</v>
      </c>
      <c r="H10" t="s">
        <v>872</v>
      </c>
      <c r="I10" t="str">
        <f t="shared" si="1"/>
        <v>北海道</v>
      </c>
    </row>
    <row r="11" spans="1:9">
      <c r="A11">
        <v>8</v>
      </c>
      <c r="C11" s="180">
        <v>1080</v>
      </c>
      <c r="D11" t="str">
        <f t="shared" si="0"/>
        <v>北海道深川東</v>
      </c>
      <c r="E11" t="s">
        <v>865</v>
      </c>
      <c r="F11" t="s">
        <v>864</v>
      </c>
      <c r="H11" t="s">
        <v>873</v>
      </c>
      <c r="I11" t="str">
        <f t="shared" si="1"/>
        <v>北海道</v>
      </c>
    </row>
    <row r="12" spans="1:9">
      <c r="A12">
        <v>9</v>
      </c>
      <c r="C12" s="180">
        <v>1090</v>
      </c>
      <c r="D12" t="str">
        <f t="shared" si="0"/>
        <v xml:space="preserve">北海道美幌 </v>
      </c>
      <c r="E12" t="s">
        <v>865</v>
      </c>
      <c r="F12" t="s">
        <v>864</v>
      </c>
      <c r="H12" t="s">
        <v>874</v>
      </c>
      <c r="I12" t="str">
        <f t="shared" si="1"/>
        <v>北海道</v>
      </c>
    </row>
    <row r="13" spans="1:9">
      <c r="A13">
        <v>10</v>
      </c>
      <c r="C13" s="180">
        <v>1100</v>
      </c>
      <c r="D13" t="str">
        <f t="shared" si="0"/>
        <v>北海道更別農業</v>
      </c>
      <c r="E13" t="s">
        <v>865</v>
      </c>
      <c r="F13" t="s">
        <v>864</v>
      </c>
      <c r="H13" t="s">
        <v>875</v>
      </c>
      <c r="I13" t="str">
        <f t="shared" si="1"/>
        <v>北海道</v>
      </c>
    </row>
    <row r="14" spans="1:9">
      <c r="A14">
        <v>11</v>
      </c>
      <c r="C14" s="180">
        <v>1110</v>
      </c>
      <c r="D14" t="str">
        <f t="shared" si="0"/>
        <v>北海道新十津川農業</v>
      </c>
      <c r="E14" t="s">
        <v>865</v>
      </c>
      <c r="F14" t="s">
        <v>864</v>
      </c>
      <c r="H14" t="s">
        <v>876</v>
      </c>
      <c r="I14" t="str">
        <f t="shared" si="1"/>
        <v>北海道</v>
      </c>
    </row>
    <row r="15" spans="1:9">
      <c r="A15">
        <v>12</v>
      </c>
      <c r="C15" s="180">
        <v>1120</v>
      </c>
      <c r="D15" t="str">
        <f t="shared" si="0"/>
        <v>北海道遠別農業</v>
      </c>
      <c r="E15" t="s">
        <v>865</v>
      </c>
      <c r="F15" t="s">
        <v>864</v>
      </c>
      <c r="H15" t="s">
        <v>877</v>
      </c>
      <c r="I15" t="str">
        <f t="shared" si="1"/>
        <v>北海道</v>
      </c>
    </row>
    <row r="16" spans="1:9">
      <c r="A16">
        <v>13</v>
      </c>
      <c r="C16" s="180">
        <v>1130</v>
      </c>
      <c r="D16" t="str">
        <f t="shared" si="0"/>
        <v>北海道標茶</v>
      </c>
      <c r="E16" t="s">
        <v>865</v>
      </c>
      <c r="F16" t="s">
        <v>864</v>
      </c>
      <c r="H16" t="s">
        <v>878</v>
      </c>
      <c r="I16" t="str">
        <f t="shared" si="1"/>
        <v>北海道</v>
      </c>
    </row>
    <row r="17" spans="1:9">
      <c r="A17">
        <v>14</v>
      </c>
      <c r="C17" s="180">
        <v>1140</v>
      </c>
      <c r="D17" t="str">
        <f t="shared" si="0"/>
        <v>北海道檜山北</v>
      </c>
      <c r="E17" t="s">
        <v>865</v>
      </c>
      <c r="F17" t="s">
        <v>864</v>
      </c>
      <c r="H17" t="s">
        <v>879</v>
      </c>
      <c r="I17" t="str">
        <f t="shared" si="1"/>
        <v>北海道</v>
      </c>
    </row>
    <row r="18" spans="1:9">
      <c r="A18">
        <v>15</v>
      </c>
      <c r="C18" s="180">
        <v>1150</v>
      </c>
      <c r="D18" t="str">
        <f t="shared" si="0"/>
        <v>北海道余市紅志　　　　</v>
      </c>
      <c r="E18" t="s">
        <v>865</v>
      </c>
      <c r="F18" t="s">
        <v>864</v>
      </c>
      <c r="H18" t="s">
        <v>880</v>
      </c>
      <c r="I18" t="str">
        <f t="shared" si="1"/>
        <v>北海道</v>
      </c>
    </row>
    <row r="19" spans="1:9">
      <c r="A19">
        <v>16</v>
      </c>
      <c r="C19" s="180">
        <v>1160</v>
      </c>
      <c r="D19" t="str">
        <f t="shared" si="0"/>
        <v>北海道美唄尚栄　　　　　</v>
      </c>
      <c r="E19" t="s">
        <v>865</v>
      </c>
      <c r="F19" t="s">
        <v>864</v>
      </c>
      <c r="H19" t="s">
        <v>881</v>
      </c>
      <c r="I19" t="str">
        <f t="shared" si="1"/>
        <v>北海道</v>
      </c>
    </row>
    <row r="20" spans="1:9">
      <c r="A20">
        <v>17</v>
      </c>
      <c r="C20" s="180">
        <v>1170</v>
      </c>
      <c r="D20" t="str">
        <f t="shared" si="0"/>
        <v>北海道清水</v>
      </c>
      <c r="E20" t="s">
        <v>865</v>
      </c>
      <c r="F20" t="s">
        <v>864</v>
      </c>
      <c r="H20" t="s">
        <v>882</v>
      </c>
      <c r="I20" t="str">
        <f t="shared" si="1"/>
        <v>北海道</v>
      </c>
    </row>
    <row r="21" spans="1:9">
      <c r="A21">
        <v>18</v>
      </c>
      <c r="C21" s="180">
        <v>1180</v>
      </c>
      <c r="D21" t="str">
        <f t="shared" si="0"/>
        <v>北海道当別</v>
      </c>
      <c r="E21" t="s">
        <v>865</v>
      </c>
      <c r="F21" t="s">
        <v>864</v>
      </c>
      <c r="H21" t="s">
        <v>883</v>
      </c>
      <c r="I21" t="str">
        <f t="shared" si="1"/>
        <v>北海道</v>
      </c>
    </row>
    <row r="22" spans="1:9">
      <c r="A22">
        <v>19</v>
      </c>
      <c r="C22" s="180">
        <v>1190</v>
      </c>
      <c r="D22" t="str">
        <f t="shared" si="0"/>
        <v>北海道音更</v>
      </c>
      <c r="E22" t="s">
        <v>865</v>
      </c>
      <c r="F22" t="s">
        <v>864</v>
      </c>
      <c r="H22" t="s">
        <v>1182</v>
      </c>
      <c r="I22" t="str">
        <f t="shared" si="1"/>
        <v>北海道</v>
      </c>
    </row>
    <row r="23" spans="1:9">
      <c r="A23">
        <v>20</v>
      </c>
      <c r="C23" s="180">
        <v>1200</v>
      </c>
      <c r="D23" t="str">
        <f t="shared" si="0"/>
        <v>北海道別海</v>
      </c>
      <c r="E23" t="s">
        <v>865</v>
      </c>
      <c r="F23" t="s">
        <v>864</v>
      </c>
      <c r="H23" t="s">
        <v>884</v>
      </c>
      <c r="I23" t="str">
        <f t="shared" si="1"/>
        <v>北海道</v>
      </c>
    </row>
    <row r="24" spans="1:9">
      <c r="A24">
        <v>21</v>
      </c>
      <c r="C24" s="180">
        <v>1210</v>
      </c>
      <c r="D24" t="str">
        <f t="shared" si="0"/>
        <v>北海道富良野緑峰</v>
      </c>
      <c r="E24" t="s">
        <v>865</v>
      </c>
      <c r="F24" t="s">
        <v>864</v>
      </c>
      <c r="H24" t="s">
        <v>885</v>
      </c>
      <c r="I24" t="str">
        <f t="shared" si="1"/>
        <v>北海道</v>
      </c>
    </row>
    <row r="25" spans="1:9">
      <c r="A25">
        <v>22</v>
      </c>
      <c r="C25" s="180">
        <v>1220</v>
      </c>
      <c r="D25" t="str">
        <f t="shared" si="0"/>
        <v>北海道中標津農業</v>
      </c>
      <c r="E25" t="s">
        <v>865</v>
      </c>
      <c r="F25" t="s">
        <v>864</v>
      </c>
      <c r="H25" t="s">
        <v>886</v>
      </c>
      <c r="I25" t="str">
        <f t="shared" si="1"/>
        <v>北海道</v>
      </c>
    </row>
    <row r="26" spans="1:9">
      <c r="A26">
        <v>23</v>
      </c>
      <c r="C26" s="180">
        <v>1230</v>
      </c>
      <c r="D26" t="str">
        <f t="shared" si="0"/>
        <v>北海道士幌</v>
      </c>
      <c r="E26" t="s">
        <v>865</v>
      </c>
      <c r="F26" t="s">
        <v>864</v>
      </c>
      <c r="H26" t="s">
        <v>887</v>
      </c>
      <c r="I26" t="str">
        <f t="shared" si="1"/>
        <v>北海道</v>
      </c>
    </row>
    <row r="27" spans="1:9">
      <c r="A27">
        <v>24</v>
      </c>
      <c r="C27" s="180">
        <v>1240</v>
      </c>
      <c r="D27" t="str">
        <f t="shared" si="0"/>
        <v>北海道剣淵</v>
      </c>
      <c r="E27" t="s">
        <v>865</v>
      </c>
      <c r="F27" t="s">
        <v>864</v>
      </c>
      <c r="H27" t="s">
        <v>888</v>
      </c>
      <c r="I27" t="str">
        <f t="shared" si="1"/>
        <v>北海道</v>
      </c>
    </row>
    <row r="28" spans="1:9">
      <c r="A28">
        <v>25</v>
      </c>
      <c r="C28" s="180">
        <v>1250</v>
      </c>
      <c r="D28" t="str">
        <f t="shared" si="0"/>
        <v>北海道壮瞥</v>
      </c>
      <c r="E28" t="s">
        <v>865</v>
      </c>
      <c r="F28" t="s">
        <v>864</v>
      </c>
      <c r="H28" t="s">
        <v>889</v>
      </c>
      <c r="I28" t="str">
        <f t="shared" si="1"/>
        <v>北海道</v>
      </c>
    </row>
    <row r="29" spans="1:9">
      <c r="A29">
        <v>26</v>
      </c>
      <c r="C29" s="180">
        <v>1260</v>
      </c>
      <c r="D29" t="str">
        <f t="shared" si="0"/>
        <v>北海道幌加内</v>
      </c>
      <c r="E29" t="s">
        <v>865</v>
      </c>
      <c r="F29" t="s">
        <v>864</v>
      </c>
      <c r="H29" t="s">
        <v>890</v>
      </c>
      <c r="I29" t="str">
        <f t="shared" si="1"/>
        <v>北海道</v>
      </c>
    </row>
    <row r="30" spans="1:9">
      <c r="A30">
        <v>27</v>
      </c>
      <c r="C30" s="180">
        <v>1270</v>
      </c>
      <c r="D30" t="str">
        <f t="shared" si="0"/>
        <v>北海道ニセコ</v>
      </c>
      <c r="E30" t="s">
        <v>865</v>
      </c>
      <c r="F30" t="s">
        <v>864</v>
      </c>
      <c r="H30" t="s">
        <v>891</v>
      </c>
      <c r="I30" t="str">
        <f t="shared" si="1"/>
        <v>北海道</v>
      </c>
    </row>
    <row r="31" spans="1:9">
      <c r="A31">
        <v>28</v>
      </c>
      <c r="C31" s="180">
        <v>1280</v>
      </c>
      <c r="D31" t="str">
        <f t="shared" si="0"/>
        <v>北海道留寿都</v>
      </c>
      <c r="E31" t="s">
        <v>865</v>
      </c>
      <c r="F31" t="s">
        <v>864</v>
      </c>
      <c r="H31" t="s">
        <v>892</v>
      </c>
      <c r="I31" t="str">
        <f t="shared" si="1"/>
        <v>北海道</v>
      </c>
    </row>
    <row r="32" spans="1:9">
      <c r="A32">
        <v>29</v>
      </c>
      <c r="C32" s="180">
        <v>1290</v>
      </c>
      <c r="D32" t="str">
        <f t="shared" si="0"/>
        <v>北海道真狩</v>
      </c>
      <c r="E32" t="s">
        <v>865</v>
      </c>
      <c r="F32" t="s">
        <v>864</v>
      </c>
      <c r="H32" t="s">
        <v>893</v>
      </c>
      <c r="I32" t="str">
        <f t="shared" si="1"/>
        <v>北海道</v>
      </c>
    </row>
    <row r="33" spans="1:10">
      <c r="A33">
        <v>30</v>
      </c>
      <c r="C33" s="180">
        <v>1300</v>
      </c>
      <c r="D33" t="str">
        <f t="shared" si="0"/>
        <v>北海道東藻琴</v>
      </c>
      <c r="E33" t="s">
        <v>865</v>
      </c>
      <c r="F33" t="s">
        <v>864</v>
      </c>
      <c r="H33" t="s">
        <v>894</v>
      </c>
      <c r="I33" t="str">
        <f t="shared" si="1"/>
        <v>北海道</v>
      </c>
    </row>
    <row r="34" spans="1:10">
      <c r="A34">
        <v>31</v>
      </c>
      <c r="C34" s="180">
        <v>1310</v>
      </c>
      <c r="D34" t="str">
        <f t="shared" si="0"/>
        <v>とわの森三愛</v>
      </c>
      <c r="E34" t="s">
        <v>865</v>
      </c>
      <c r="H34" t="s">
        <v>895</v>
      </c>
      <c r="I34" t="s">
        <v>1183</v>
      </c>
    </row>
    <row r="35" spans="1:10">
      <c r="A35">
        <v>32</v>
      </c>
      <c r="B35" t="s">
        <v>896</v>
      </c>
      <c r="C35" s="180">
        <v>2010</v>
      </c>
      <c r="D35" t="str">
        <f t="shared" si="0"/>
        <v>青森県立五所川原農林</v>
      </c>
      <c r="E35" t="s">
        <v>865</v>
      </c>
      <c r="F35" t="s">
        <v>896</v>
      </c>
      <c r="G35" t="s">
        <v>897</v>
      </c>
      <c r="H35" t="s">
        <v>1184</v>
      </c>
      <c r="I35" t="str">
        <f t="shared" si="1"/>
        <v>青森県</v>
      </c>
      <c r="J35" t="s">
        <v>904</v>
      </c>
    </row>
    <row r="36" spans="1:10">
      <c r="A36">
        <v>33</v>
      </c>
      <c r="C36" s="180">
        <v>2020</v>
      </c>
      <c r="D36" t="str">
        <f t="shared" si="0"/>
        <v>青森県立柏木農業</v>
      </c>
      <c r="E36" t="s">
        <v>865</v>
      </c>
      <c r="F36" t="s">
        <v>896</v>
      </c>
      <c r="G36" t="s">
        <v>897</v>
      </c>
      <c r="H36" t="s">
        <v>1185</v>
      </c>
      <c r="I36" t="str">
        <f t="shared" si="1"/>
        <v>青森県</v>
      </c>
      <c r="J36" t="s">
        <v>904</v>
      </c>
    </row>
    <row r="37" spans="1:10">
      <c r="A37">
        <v>34</v>
      </c>
      <c r="C37" s="180">
        <v>2030</v>
      </c>
      <c r="D37" t="str">
        <f t="shared" si="0"/>
        <v>青森県立三本木農業</v>
      </c>
      <c r="E37" t="s">
        <v>865</v>
      </c>
      <c r="F37" t="s">
        <v>896</v>
      </c>
      <c r="G37" t="s">
        <v>897</v>
      </c>
      <c r="H37" t="s">
        <v>1186</v>
      </c>
      <c r="I37" t="str">
        <f t="shared" si="1"/>
        <v>青森県</v>
      </c>
      <c r="J37" t="s">
        <v>904</v>
      </c>
    </row>
    <row r="38" spans="1:10">
      <c r="A38">
        <v>35</v>
      </c>
      <c r="C38" s="180">
        <v>2040</v>
      </c>
      <c r="D38" t="str">
        <f t="shared" si="0"/>
        <v>青森県立名久井農業</v>
      </c>
      <c r="E38" t="s">
        <v>865</v>
      </c>
      <c r="F38" t="s">
        <v>896</v>
      </c>
      <c r="G38" t="s">
        <v>897</v>
      </c>
      <c r="H38" t="s">
        <v>1187</v>
      </c>
      <c r="I38" t="str">
        <f t="shared" si="1"/>
        <v>青森県</v>
      </c>
      <c r="J38" t="s">
        <v>904</v>
      </c>
    </row>
    <row r="39" spans="1:10">
      <c r="A39">
        <v>36</v>
      </c>
      <c r="C39" s="180">
        <v>2050</v>
      </c>
      <c r="D39" t="str">
        <f t="shared" si="0"/>
        <v>青森県立弘前実業</v>
      </c>
      <c r="E39" t="s">
        <v>865</v>
      </c>
      <c r="F39" t="s">
        <v>896</v>
      </c>
      <c r="G39" t="s">
        <v>897</v>
      </c>
      <c r="H39" t="s">
        <v>1188</v>
      </c>
      <c r="I39" t="str">
        <f t="shared" si="1"/>
        <v>青森県</v>
      </c>
      <c r="J39" t="s">
        <v>904</v>
      </c>
    </row>
    <row r="40" spans="1:10">
      <c r="A40">
        <v>37</v>
      </c>
      <c r="C40" s="180">
        <v>2051</v>
      </c>
      <c r="D40" t="str">
        <f t="shared" si="0"/>
        <v>青森県立弘前実業（藤崎校舎）</v>
      </c>
      <c r="E40" t="s">
        <v>865</v>
      </c>
      <c r="F40" t="s">
        <v>896</v>
      </c>
      <c r="G40" t="s">
        <v>897</v>
      </c>
      <c r="H40" t="s">
        <v>898</v>
      </c>
      <c r="I40" t="str">
        <f t="shared" si="1"/>
        <v>青森県</v>
      </c>
      <c r="J40" t="s">
        <v>904</v>
      </c>
    </row>
    <row r="41" spans="1:10">
      <c r="A41">
        <v>38</v>
      </c>
      <c r="C41" s="180">
        <v>2060</v>
      </c>
      <c r="D41" t="str">
        <f t="shared" si="0"/>
        <v>青森県立七戸</v>
      </c>
      <c r="E41" t="s">
        <v>865</v>
      </c>
      <c r="F41" t="s">
        <v>896</v>
      </c>
      <c r="G41" t="s">
        <v>897</v>
      </c>
      <c r="H41" t="s">
        <v>899</v>
      </c>
      <c r="I41" t="str">
        <f t="shared" si="1"/>
        <v>青森県</v>
      </c>
      <c r="J41" t="s">
        <v>904</v>
      </c>
    </row>
    <row r="42" spans="1:10">
      <c r="A42">
        <v>39</v>
      </c>
      <c r="B42" t="s">
        <v>900</v>
      </c>
      <c r="C42" s="180">
        <v>3010</v>
      </c>
      <c r="D42" t="str">
        <f t="shared" si="0"/>
        <v>岩手県立盛岡農業</v>
      </c>
      <c r="E42" t="s">
        <v>865</v>
      </c>
      <c r="F42" t="s">
        <v>900</v>
      </c>
      <c r="G42" t="s">
        <v>897</v>
      </c>
      <c r="H42" t="s">
        <v>1189</v>
      </c>
      <c r="I42" t="str">
        <f t="shared" si="1"/>
        <v>岩手県</v>
      </c>
      <c r="J42" t="s">
        <v>904</v>
      </c>
    </row>
    <row r="43" spans="1:10">
      <c r="A43">
        <v>40</v>
      </c>
      <c r="C43" s="180">
        <v>3020</v>
      </c>
      <c r="D43" t="str">
        <f t="shared" si="0"/>
        <v>岩手県立紫波総合</v>
      </c>
      <c r="E43" t="s">
        <v>865</v>
      </c>
      <c r="F43" t="s">
        <v>900</v>
      </c>
      <c r="G43" t="s">
        <v>897</v>
      </c>
      <c r="H43" t="s">
        <v>1190</v>
      </c>
      <c r="I43" t="str">
        <f t="shared" si="1"/>
        <v>岩手県</v>
      </c>
      <c r="J43" t="s">
        <v>904</v>
      </c>
    </row>
    <row r="44" spans="1:10">
      <c r="A44">
        <v>41</v>
      </c>
      <c r="C44" s="180">
        <v>3030</v>
      </c>
      <c r="D44" t="str">
        <f t="shared" si="0"/>
        <v>岩手県立花巻農業</v>
      </c>
      <c r="E44" t="s">
        <v>865</v>
      </c>
      <c r="F44" t="s">
        <v>900</v>
      </c>
      <c r="G44" t="s">
        <v>897</v>
      </c>
      <c r="H44" t="s">
        <v>1191</v>
      </c>
      <c r="I44" t="str">
        <f t="shared" si="1"/>
        <v>岩手県</v>
      </c>
      <c r="J44" t="s">
        <v>904</v>
      </c>
    </row>
    <row r="45" spans="1:10">
      <c r="A45">
        <v>42</v>
      </c>
      <c r="C45" s="180">
        <v>3040</v>
      </c>
      <c r="D45" t="str">
        <f t="shared" si="0"/>
        <v>岩手県立遠野緑峰</v>
      </c>
      <c r="E45" t="s">
        <v>865</v>
      </c>
      <c r="F45" t="s">
        <v>900</v>
      </c>
      <c r="G45" t="s">
        <v>897</v>
      </c>
      <c r="H45" t="s">
        <v>1192</v>
      </c>
      <c r="I45" t="str">
        <f t="shared" si="1"/>
        <v>岩手県</v>
      </c>
      <c r="J45" t="s">
        <v>904</v>
      </c>
    </row>
    <row r="46" spans="1:10">
      <c r="A46">
        <v>43</v>
      </c>
      <c r="C46" s="180">
        <v>3050</v>
      </c>
      <c r="D46" t="str">
        <f t="shared" si="0"/>
        <v>岩手県立北上翔南</v>
      </c>
      <c r="E46" t="s">
        <v>865</v>
      </c>
      <c r="F46" t="s">
        <v>900</v>
      </c>
      <c r="G46" t="s">
        <v>897</v>
      </c>
      <c r="H46" t="s">
        <v>1193</v>
      </c>
      <c r="I46" t="str">
        <f t="shared" si="1"/>
        <v>岩手県</v>
      </c>
      <c r="J46" t="s">
        <v>904</v>
      </c>
    </row>
    <row r="47" spans="1:10">
      <c r="A47">
        <v>44</v>
      </c>
      <c r="C47" s="180">
        <v>3060</v>
      </c>
      <c r="D47" t="str">
        <f t="shared" si="0"/>
        <v>岩手県立水沢農業</v>
      </c>
      <c r="E47" t="s">
        <v>865</v>
      </c>
      <c r="F47" t="s">
        <v>900</v>
      </c>
      <c r="G47" t="s">
        <v>897</v>
      </c>
      <c r="H47" t="s">
        <v>1194</v>
      </c>
      <c r="I47" t="str">
        <f t="shared" si="1"/>
        <v>岩手県</v>
      </c>
      <c r="J47" t="s">
        <v>904</v>
      </c>
    </row>
    <row r="48" spans="1:10">
      <c r="A48">
        <v>45</v>
      </c>
      <c r="C48" s="180">
        <v>3070</v>
      </c>
      <c r="D48" t="str">
        <f t="shared" si="0"/>
        <v>岩手県立岩谷堂</v>
      </c>
      <c r="E48" t="s">
        <v>865</v>
      </c>
      <c r="F48" t="s">
        <v>900</v>
      </c>
      <c r="G48" t="s">
        <v>897</v>
      </c>
      <c r="H48" t="s">
        <v>901</v>
      </c>
      <c r="I48" t="str">
        <f t="shared" si="1"/>
        <v>岩手県</v>
      </c>
      <c r="J48" t="s">
        <v>904</v>
      </c>
    </row>
    <row r="49" spans="1:10">
      <c r="A49">
        <v>46</v>
      </c>
      <c r="C49" s="180">
        <v>3080</v>
      </c>
      <c r="D49" t="str">
        <f t="shared" si="0"/>
        <v>岩手県立一関第二</v>
      </c>
      <c r="E49" t="s">
        <v>865</v>
      </c>
      <c r="F49" t="s">
        <v>900</v>
      </c>
      <c r="G49" t="s">
        <v>897</v>
      </c>
      <c r="H49" t="s">
        <v>1195</v>
      </c>
      <c r="I49" t="str">
        <f t="shared" si="1"/>
        <v>岩手県</v>
      </c>
      <c r="J49" t="s">
        <v>904</v>
      </c>
    </row>
    <row r="50" spans="1:10">
      <c r="A50">
        <v>47</v>
      </c>
      <c r="C50" s="180">
        <v>3090</v>
      </c>
      <c r="D50" t="str">
        <f t="shared" si="0"/>
        <v>岩手県立千厩</v>
      </c>
      <c r="E50" t="s">
        <v>865</v>
      </c>
      <c r="F50" t="s">
        <v>900</v>
      </c>
      <c r="G50" t="s">
        <v>897</v>
      </c>
      <c r="H50" t="s">
        <v>902</v>
      </c>
      <c r="I50" t="str">
        <f t="shared" si="1"/>
        <v>岩手県</v>
      </c>
      <c r="J50" t="s">
        <v>904</v>
      </c>
    </row>
    <row r="51" spans="1:10">
      <c r="A51">
        <v>48</v>
      </c>
      <c r="C51" s="180">
        <v>3100</v>
      </c>
      <c r="D51" t="str">
        <f t="shared" si="0"/>
        <v>岩手県立大船渡東</v>
      </c>
      <c r="E51" t="s">
        <v>865</v>
      </c>
      <c r="F51" t="s">
        <v>900</v>
      </c>
      <c r="G51" t="s">
        <v>897</v>
      </c>
      <c r="H51" t="s">
        <v>1196</v>
      </c>
      <c r="I51" t="str">
        <f t="shared" si="1"/>
        <v>岩手県</v>
      </c>
      <c r="J51" t="s">
        <v>904</v>
      </c>
    </row>
    <row r="52" spans="1:10">
      <c r="A52">
        <v>49</v>
      </c>
      <c r="C52" s="180">
        <v>3110</v>
      </c>
      <c r="D52" t="str">
        <f t="shared" si="0"/>
        <v>岩手県立久慈東</v>
      </c>
      <c r="E52" t="s">
        <v>865</v>
      </c>
      <c r="F52" t="s">
        <v>900</v>
      </c>
      <c r="G52" t="s">
        <v>897</v>
      </c>
      <c r="H52" t="s">
        <v>1197</v>
      </c>
      <c r="I52" t="str">
        <f t="shared" si="1"/>
        <v>岩手県</v>
      </c>
      <c r="J52" t="s">
        <v>904</v>
      </c>
    </row>
    <row r="53" spans="1:10">
      <c r="A53">
        <v>50</v>
      </c>
      <c r="C53" s="180">
        <v>3120</v>
      </c>
      <c r="D53" t="str">
        <f t="shared" si="0"/>
        <v>岩手県立一戸</v>
      </c>
      <c r="E53" t="s">
        <v>865</v>
      </c>
      <c r="F53" t="s">
        <v>900</v>
      </c>
      <c r="G53" t="s">
        <v>897</v>
      </c>
      <c r="H53" t="s">
        <v>1198</v>
      </c>
      <c r="I53" t="str">
        <f t="shared" si="1"/>
        <v>岩手県</v>
      </c>
      <c r="J53" t="s">
        <v>904</v>
      </c>
    </row>
    <row r="54" spans="1:10">
      <c r="A54">
        <v>51</v>
      </c>
      <c r="B54" t="s">
        <v>903</v>
      </c>
      <c r="C54" s="180">
        <v>4010</v>
      </c>
      <c r="D54" t="str">
        <f t="shared" si="0"/>
        <v>宮城県農業</v>
      </c>
      <c r="E54" t="s">
        <v>865</v>
      </c>
      <c r="F54" t="s">
        <v>903</v>
      </c>
      <c r="G54" t="s">
        <v>904</v>
      </c>
      <c r="H54" t="s">
        <v>905</v>
      </c>
      <c r="I54" t="str">
        <f t="shared" si="1"/>
        <v>宮城県</v>
      </c>
      <c r="J54" t="s">
        <v>904</v>
      </c>
    </row>
    <row r="55" spans="1:10">
      <c r="A55">
        <v>52</v>
      </c>
      <c r="C55" s="180">
        <v>4020</v>
      </c>
      <c r="D55" t="str">
        <f t="shared" si="0"/>
        <v>宮城県伊具</v>
      </c>
      <c r="E55" t="s">
        <v>865</v>
      </c>
      <c r="F55" t="s">
        <v>903</v>
      </c>
      <c r="G55" t="s">
        <v>904</v>
      </c>
      <c r="H55" t="s">
        <v>906</v>
      </c>
      <c r="I55" t="str">
        <f t="shared" si="1"/>
        <v>宮城県</v>
      </c>
      <c r="J55" t="s">
        <v>904</v>
      </c>
    </row>
    <row r="56" spans="1:10">
      <c r="A56">
        <v>53</v>
      </c>
      <c r="C56" s="180">
        <v>4030</v>
      </c>
      <c r="D56" t="str">
        <f t="shared" si="0"/>
        <v>宮城県柴田農 林</v>
      </c>
      <c r="E56" t="s">
        <v>865</v>
      </c>
      <c r="F56" t="s">
        <v>903</v>
      </c>
      <c r="G56" t="s">
        <v>904</v>
      </c>
      <c r="H56" t="s">
        <v>907</v>
      </c>
      <c r="I56" t="str">
        <f t="shared" si="1"/>
        <v>宮城県</v>
      </c>
      <c r="J56" t="s">
        <v>904</v>
      </c>
    </row>
    <row r="57" spans="1:10">
      <c r="A57">
        <v>54</v>
      </c>
      <c r="C57" s="180">
        <v>4040</v>
      </c>
      <c r="D57" t="str">
        <f t="shared" si="0"/>
        <v>宮城県亘理</v>
      </c>
      <c r="E57" t="s">
        <v>865</v>
      </c>
      <c r="F57" t="s">
        <v>903</v>
      </c>
      <c r="G57" t="s">
        <v>904</v>
      </c>
      <c r="H57" t="s">
        <v>908</v>
      </c>
      <c r="I57" t="str">
        <f t="shared" si="1"/>
        <v>宮城県</v>
      </c>
      <c r="J57" t="s">
        <v>904</v>
      </c>
    </row>
    <row r="58" spans="1:10">
      <c r="A58">
        <v>55</v>
      </c>
      <c r="C58" s="180">
        <v>4050</v>
      </c>
      <c r="D58" t="str">
        <f t="shared" si="0"/>
        <v>宮城県南郷</v>
      </c>
      <c r="E58" t="s">
        <v>865</v>
      </c>
      <c r="F58" t="s">
        <v>903</v>
      </c>
      <c r="G58" t="s">
        <v>904</v>
      </c>
      <c r="H58" t="s">
        <v>909</v>
      </c>
      <c r="I58" t="str">
        <f t="shared" si="1"/>
        <v>宮城県</v>
      </c>
      <c r="J58" t="s">
        <v>904</v>
      </c>
    </row>
    <row r="59" spans="1:10">
      <c r="A59">
        <v>56</v>
      </c>
      <c r="C59" s="180">
        <v>4060</v>
      </c>
      <c r="D59" t="str">
        <f t="shared" si="0"/>
        <v>宮城県石巻北</v>
      </c>
      <c r="E59" t="s">
        <v>865</v>
      </c>
      <c r="F59" t="s">
        <v>903</v>
      </c>
      <c r="G59" t="s">
        <v>904</v>
      </c>
      <c r="H59" t="s">
        <v>910</v>
      </c>
      <c r="I59" t="str">
        <f t="shared" si="1"/>
        <v>宮城県</v>
      </c>
      <c r="J59" t="s">
        <v>904</v>
      </c>
    </row>
    <row r="60" spans="1:10">
      <c r="A60">
        <v>57</v>
      </c>
      <c r="C60" s="180">
        <v>4070</v>
      </c>
      <c r="D60" t="str">
        <f t="shared" si="0"/>
        <v>宮城県小牛田農林</v>
      </c>
      <c r="E60" t="s">
        <v>865</v>
      </c>
      <c r="F60" t="s">
        <v>903</v>
      </c>
      <c r="G60" t="s">
        <v>904</v>
      </c>
      <c r="H60" t="s">
        <v>911</v>
      </c>
      <c r="I60" t="str">
        <f t="shared" si="1"/>
        <v>宮城県</v>
      </c>
      <c r="J60" t="s">
        <v>904</v>
      </c>
    </row>
    <row r="61" spans="1:10">
      <c r="A61">
        <v>58</v>
      </c>
      <c r="C61" s="180">
        <v>4080</v>
      </c>
      <c r="D61" t="str">
        <f t="shared" si="0"/>
        <v>宮城県加美農業</v>
      </c>
      <c r="E61" t="s">
        <v>865</v>
      </c>
      <c r="F61" t="s">
        <v>903</v>
      </c>
      <c r="G61" t="s">
        <v>904</v>
      </c>
      <c r="H61" t="s">
        <v>912</v>
      </c>
      <c r="I61" t="str">
        <f t="shared" si="1"/>
        <v>宮城県</v>
      </c>
      <c r="J61" t="s">
        <v>904</v>
      </c>
    </row>
    <row r="62" spans="1:10">
      <c r="A62">
        <v>59</v>
      </c>
      <c r="C62" s="180">
        <v>4090</v>
      </c>
      <c r="D62" t="str">
        <f t="shared" si="0"/>
        <v>宮城県迫桜</v>
      </c>
      <c r="E62" t="s">
        <v>865</v>
      </c>
      <c r="F62" t="s">
        <v>903</v>
      </c>
      <c r="G62" t="s">
        <v>904</v>
      </c>
      <c r="H62" t="s">
        <v>913</v>
      </c>
      <c r="I62" t="str">
        <f t="shared" si="1"/>
        <v>宮城県</v>
      </c>
      <c r="J62" t="s">
        <v>904</v>
      </c>
    </row>
    <row r="63" spans="1:10">
      <c r="A63">
        <v>60</v>
      </c>
      <c r="C63" s="180">
        <v>4100</v>
      </c>
      <c r="D63" t="str">
        <f t="shared" si="0"/>
        <v>宮城県登米総合産業</v>
      </c>
      <c r="E63" t="s">
        <v>865</v>
      </c>
      <c r="F63" t="s">
        <v>903</v>
      </c>
      <c r="G63" t="s">
        <v>904</v>
      </c>
      <c r="H63" t="s">
        <v>1199</v>
      </c>
      <c r="I63" t="str">
        <f t="shared" si="1"/>
        <v>宮城県</v>
      </c>
      <c r="J63" t="s">
        <v>904</v>
      </c>
    </row>
    <row r="64" spans="1:10">
      <c r="A64">
        <v>61</v>
      </c>
      <c r="C64" s="180">
        <v>4120</v>
      </c>
      <c r="D64" t="str">
        <f t="shared" si="0"/>
        <v>宮城県本吉響</v>
      </c>
      <c r="E64" t="s">
        <v>865</v>
      </c>
      <c r="F64" t="s">
        <v>903</v>
      </c>
      <c r="G64" t="s">
        <v>904</v>
      </c>
      <c r="H64" t="s">
        <v>914</v>
      </c>
      <c r="I64" t="str">
        <f t="shared" si="1"/>
        <v>宮城県</v>
      </c>
      <c r="J64" t="s">
        <v>904</v>
      </c>
    </row>
    <row r="65" spans="1:10">
      <c r="A65">
        <v>62</v>
      </c>
      <c r="B65" t="s">
        <v>915</v>
      </c>
      <c r="C65" s="180">
        <v>5010</v>
      </c>
      <c r="D65" t="str">
        <f t="shared" si="0"/>
        <v>秋田県立大曲農業</v>
      </c>
      <c r="E65" t="s">
        <v>865</v>
      </c>
      <c r="F65" t="s">
        <v>915</v>
      </c>
      <c r="G65" t="s">
        <v>897</v>
      </c>
      <c r="H65" t="s">
        <v>916</v>
      </c>
      <c r="I65" t="str">
        <f t="shared" si="1"/>
        <v>秋田県</v>
      </c>
      <c r="J65" t="s">
        <v>904</v>
      </c>
    </row>
    <row r="66" spans="1:10">
      <c r="A66">
        <v>63</v>
      </c>
      <c r="C66" s="180">
        <v>5020</v>
      </c>
      <c r="D66" t="str">
        <f t="shared" si="0"/>
        <v>秋田県立秋田北鷹</v>
      </c>
      <c r="E66" t="s">
        <v>865</v>
      </c>
      <c r="F66" t="s">
        <v>915</v>
      </c>
      <c r="G66" t="s">
        <v>897</v>
      </c>
      <c r="H66" t="s">
        <v>917</v>
      </c>
      <c r="I66" t="str">
        <f t="shared" si="1"/>
        <v>秋田県</v>
      </c>
      <c r="J66" t="s">
        <v>904</v>
      </c>
    </row>
    <row r="67" spans="1:10">
      <c r="A67">
        <v>64</v>
      </c>
      <c r="C67" s="180">
        <v>5030</v>
      </c>
      <c r="D67" t="str">
        <f t="shared" si="0"/>
        <v>秋田県立金足農業</v>
      </c>
      <c r="E67" t="s">
        <v>865</v>
      </c>
      <c r="F67" t="s">
        <v>915</v>
      </c>
      <c r="G67" t="s">
        <v>897</v>
      </c>
      <c r="H67" t="s">
        <v>918</v>
      </c>
      <c r="I67" t="str">
        <f t="shared" si="1"/>
        <v>秋田県</v>
      </c>
      <c r="J67" t="s">
        <v>904</v>
      </c>
    </row>
    <row r="68" spans="1:10">
      <c r="A68">
        <v>65</v>
      </c>
      <c r="C68" s="180">
        <v>5040</v>
      </c>
      <c r="D68" t="str">
        <f t="shared" ref="D68:D132" si="2">F68&amp;G68&amp;H68</f>
        <v>秋田県立能代西　</v>
      </c>
      <c r="E68" t="s">
        <v>865</v>
      </c>
      <c r="F68" t="s">
        <v>915</v>
      </c>
      <c r="G68" t="s">
        <v>897</v>
      </c>
      <c r="H68" t="s">
        <v>919</v>
      </c>
      <c r="I68" t="str">
        <f t="shared" si="1"/>
        <v>秋田県</v>
      </c>
      <c r="J68" t="s">
        <v>904</v>
      </c>
    </row>
    <row r="69" spans="1:10">
      <c r="A69">
        <v>66</v>
      </c>
      <c r="C69" s="180">
        <v>5050</v>
      </c>
      <c r="D69" t="str">
        <f t="shared" si="2"/>
        <v>秋田県立西目</v>
      </c>
      <c r="E69" t="s">
        <v>865</v>
      </c>
      <c r="F69" t="s">
        <v>915</v>
      </c>
      <c r="G69" t="s">
        <v>897</v>
      </c>
      <c r="H69" t="s">
        <v>920</v>
      </c>
      <c r="I69" t="str">
        <f t="shared" ref="I69:I133" si="3">F69&amp;J69</f>
        <v>秋田県</v>
      </c>
      <c r="J69" t="s">
        <v>904</v>
      </c>
    </row>
    <row r="70" spans="1:10">
      <c r="A70">
        <v>67</v>
      </c>
      <c r="C70" s="180">
        <v>5060</v>
      </c>
      <c r="D70" t="str">
        <f t="shared" si="2"/>
        <v>秋田県立増田</v>
      </c>
      <c r="E70" t="s">
        <v>865</v>
      </c>
      <c r="F70" t="s">
        <v>915</v>
      </c>
      <c r="G70" t="s">
        <v>897</v>
      </c>
      <c r="H70" t="s">
        <v>921</v>
      </c>
      <c r="I70" t="str">
        <f t="shared" si="3"/>
        <v>秋田県</v>
      </c>
      <c r="J70" t="s">
        <v>904</v>
      </c>
    </row>
    <row r="71" spans="1:10">
      <c r="A71">
        <v>68</v>
      </c>
      <c r="B71" t="s">
        <v>922</v>
      </c>
      <c r="C71" s="180">
        <v>6010</v>
      </c>
      <c r="D71" t="str">
        <f t="shared" si="2"/>
        <v>山形県立村山産業</v>
      </c>
      <c r="E71" t="s">
        <v>865</v>
      </c>
      <c r="F71" t="s">
        <v>922</v>
      </c>
      <c r="G71" t="s">
        <v>897</v>
      </c>
      <c r="H71" t="s">
        <v>1200</v>
      </c>
      <c r="I71" t="str">
        <f t="shared" si="3"/>
        <v>山形県</v>
      </c>
      <c r="J71" t="s">
        <v>904</v>
      </c>
    </row>
    <row r="72" spans="1:10">
      <c r="A72">
        <v>69</v>
      </c>
      <c r="C72" s="180">
        <v>6020</v>
      </c>
      <c r="D72" t="str">
        <f t="shared" si="2"/>
        <v>山形県立上山明新館</v>
      </c>
      <c r="E72" t="s">
        <v>865</v>
      </c>
      <c r="F72" t="s">
        <v>922</v>
      </c>
      <c r="G72" t="s">
        <v>897</v>
      </c>
      <c r="H72" t="s">
        <v>1201</v>
      </c>
      <c r="I72" t="str">
        <f t="shared" si="3"/>
        <v>山形県</v>
      </c>
      <c r="J72" t="s">
        <v>904</v>
      </c>
    </row>
    <row r="73" spans="1:10">
      <c r="A73">
        <v>70</v>
      </c>
      <c r="C73" s="180">
        <v>6040</v>
      </c>
      <c r="D73" t="str">
        <f t="shared" si="2"/>
        <v>山形県立新庄神室産業</v>
      </c>
      <c r="E73" t="s">
        <v>865</v>
      </c>
      <c r="F73" t="s">
        <v>922</v>
      </c>
      <c r="G73" t="s">
        <v>897</v>
      </c>
      <c r="H73" t="s">
        <v>923</v>
      </c>
      <c r="I73" t="str">
        <f t="shared" si="3"/>
        <v>山形県</v>
      </c>
      <c r="J73" t="s">
        <v>904</v>
      </c>
    </row>
    <row r="74" spans="1:10">
      <c r="A74">
        <v>71</v>
      </c>
      <c r="C74" s="180">
        <v>6050</v>
      </c>
      <c r="D74" t="str">
        <f t="shared" si="2"/>
        <v>山形県立置賜農業</v>
      </c>
      <c r="E74" t="s">
        <v>865</v>
      </c>
      <c r="F74" t="s">
        <v>922</v>
      </c>
      <c r="G74" t="s">
        <v>897</v>
      </c>
      <c r="H74" t="s">
        <v>924</v>
      </c>
      <c r="I74" t="str">
        <f t="shared" si="3"/>
        <v>山形県</v>
      </c>
      <c r="J74" t="s">
        <v>904</v>
      </c>
    </row>
    <row r="75" spans="1:10">
      <c r="A75">
        <v>72</v>
      </c>
      <c r="C75" s="180">
        <v>6060</v>
      </c>
      <c r="D75" t="str">
        <f t="shared" si="2"/>
        <v>山形県立庄内農業</v>
      </c>
      <c r="E75" t="s">
        <v>865</v>
      </c>
      <c r="F75" t="s">
        <v>922</v>
      </c>
      <c r="G75" t="s">
        <v>897</v>
      </c>
      <c r="H75" t="s">
        <v>1202</v>
      </c>
      <c r="I75" t="str">
        <f t="shared" si="3"/>
        <v>山形県</v>
      </c>
      <c r="J75" t="s">
        <v>904</v>
      </c>
    </row>
    <row r="76" spans="1:10">
      <c r="A76">
        <v>73</v>
      </c>
      <c r="B76" t="s">
        <v>925</v>
      </c>
      <c r="C76" s="180">
        <v>7010</v>
      </c>
      <c r="D76" t="str">
        <f t="shared" si="2"/>
        <v>福島県立福島明成</v>
      </c>
      <c r="E76" t="s">
        <v>865</v>
      </c>
      <c r="F76" t="s">
        <v>925</v>
      </c>
      <c r="G76" t="s">
        <v>897</v>
      </c>
      <c r="H76" t="s">
        <v>926</v>
      </c>
      <c r="I76" t="str">
        <f t="shared" si="3"/>
        <v>福島県</v>
      </c>
      <c r="J76" t="s">
        <v>904</v>
      </c>
    </row>
    <row r="77" spans="1:10">
      <c r="A77">
        <v>74</v>
      </c>
      <c r="C77" s="180">
        <v>7020</v>
      </c>
      <c r="D77" t="str">
        <f t="shared" si="2"/>
        <v>福島県立安達東</v>
      </c>
      <c r="E77" t="s">
        <v>865</v>
      </c>
      <c r="F77" t="s">
        <v>925</v>
      </c>
      <c r="G77" t="s">
        <v>897</v>
      </c>
      <c r="H77" t="s">
        <v>927</v>
      </c>
      <c r="I77" t="str">
        <f t="shared" si="3"/>
        <v>福島県</v>
      </c>
      <c r="J77" t="s">
        <v>904</v>
      </c>
    </row>
    <row r="78" spans="1:10">
      <c r="A78">
        <v>75</v>
      </c>
      <c r="C78" s="180">
        <v>7030</v>
      </c>
      <c r="D78" t="str">
        <f t="shared" si="2"/>
        <v>福島県立岩瀬農業</v>
      </c>
      <c r="E78" t="s">
        <v>865</v>
      </c>
      <c r="F78" t="s">
        <v>925</v>
      </c>
      <c r="G78" t="s">
        <v>897</v>
      </c>
      <c r="H78" t="s">
        <v>928</v>
      </c>
      <c r="I78" t="str">
        <f t="shared" si="3"/>
        <v>福島県</v>
      </c>
      <c r="J78" t="s">
        <v>904</v>
      </c>
    </row>
    <row r="79" spans="1:10">
      <c r="A79">
        <v>76</v>
      </c>
      <c r="C79" s="180">
        <v>7040</v>
      </c>
      <c r="D79" t="str">
        <f t="shared" si="2"/>
        <v>福島県立白河実業</v>
      </c>
      <c r="E79" t="s">
        <v>865</v>
      </c>
      <c r="F79" t="s">
        <v>925</v>
      </c>
      <c r="G79" t="s">
        <v>897</v>
      </c>
      <c r="H79" t="s">
        <v>929</v>
      </c>
      <c r="I79" t="str">
        <f t="shared" si="3"/>
        <v>福島県</v>
      </c>
      <c r="J79" t="s">
        <v>904</v>
      </c>
    </row>
    <row r="80" spans="1:10">
      <c r="A80">
        <v>77</v>
      </c>
      <c r="C80" s="180">
        <v>7050</v>
      </c>
      <c r="D80" t="str">
        <f t="shared" si="2"/>
        <v>福島県立修明</v>
      </c>
      <c r="E80" t="s">
        <v>865</v>
      </c>
      <c r="F80" t="s">
        <v>925</v>
      </c>
      <c r="G80" t="s">
        <v>897</v>
      </c>
      <c r="H80" t="s">
        <v>930</v>
      </c>
      <c r="I80" t="str">
        <f t="shared" si="3"/>
        <v>福島県</v>
      </c>
      <c r="J80" t="s">
        <v>904</v>
      </c>
    </row>
    <row r="81" spans="1:10">
      <c r="A81">
        <v>78</v>
      </c>
      <c r="C81" s="180">
        <v>7060</v>
      </c>
      <c r="D81" t="str">
        <f t="shared" si="2"/>
        <v>福島県立小野</v>
      </c>
      <c r="E81" t="s">
        <v>865</v>
      </c>
      <c r="F81" t="s">
        <v>925</v>
      </c>
      <c r="G81" t="s">
        <v>897</v>
      </c>
      <c r="H81" t="s">
        <v>931</v>
      </c>
      <c r="I81" t="str">
        <f t="shared" si="3"/>
        <v>福島県</v>
      </c>
      <c r="J81" t="s">
        <v>904</v>
      </c>
    </row>
    <row r="82" spans="1:10">
      <c r="A82">
        <v>79</v>
      </c>
      <c r="C82" s="180">
        <v>7070</v>
      </c>
      <c r="D82" t="str">
        <f t="shared" si="2"/>
        <v>福島県立耶麻農業</v>
      </c>
      <c r="E82" t="s">
        <v>865</v>
      </c>
      <c r="F82" t="s">
        <v>925</v>
      </c>
      <c r="G82" t="s">
        <v>897</v>
      </c>
      <c r="H82" t="s">
        <v>932</v>
      </c>
      <c r="I82" t="str">
        <f t="shared" si="3"/>
        <v>福島県</v>
      </c>
      <c r="J82" t="s">
        <v>904</v>
      </c>
    </row>
    <row r="83" spans="1:10">
      <c r="A83">
        <v>80</v>
      </c>
      <c r="C83" s="180">
        <v>7080</v>
      </c>
      <c r="D83" t="str">
        <f t="shared" si="2"/>
        <v>福島県立会津農林</v>
      </c>
      <c r="E83" t="s">
        <v>865</v>
      </c>
      <c r="F83" t="s">
        <v>925</v>
      </c>
      <c r="G83" t="s">
        <v>897</v>
      </c>
      <c r="H83" t="s">
        <v>933</v>
      </c>
      <c r="I83" t="str">
        <f t="shared" si="3"/>
        <v>福島県</v>
      </c>
      <c r="J83" t="s">
        <v>904</v>
      </c>
    </row>
    <row r="84" spans="1:10">
      <c r="A84">
        <v>81</v>
      </c>
      <c r="C84" s="180">
        <v>7090</v>
      </c>
      <c r="D84" t="str">
        <f t="shared" si="2"/>
        <v>福島県立磐城農業</v>
      </c>
      <c r="E84" t="s">
        <v>865</v>
      </c>
      <c r="F84" t="s">
        <v>925</v>
      </c>
      <c r="G84" t="s">
        <v>897</v>
      </c>
      <c r="H84" t="s">
        <v>934</v>
      </c>
      <c r="I84" t="str">
        <f t="shared" si="3"/>
        <v>福島県</v>
      </c>
      <c r="J84" t="s">
        <v>904</v>
      </c>
    </row>
    <row r="85" spans="1:10">
      <c r="C85" s="180">
        <v>7100</v>
      </c>
      <c r="D85" s="275" t="str">
        <f t="shared" si="2"/>
        <v>福島県立双葉翔陽</v>
      </c>
      <c r="E85" t="s">
        <v>865</v>
      </c>
      <c r="F85" t="s">
        <v>925</v>
      </c>
      <c r="G85" t="s">
        <v>897</v>
      </c>
      <c r="H85" s="275" t="s">
        <v>935</v>
      </c>
      <c r="I85" t="str">
        <f t="shared" si="3"/>
        <v>福島県</v>
      </c>
      <c r="J85" t="s">
        <v>904</v>
      </c>
    </row>
    <row r="86" spans="1:10">
      <c r="A86">
        <v>82</v>
      </c>
      <c r="C86" s="180">
        <v>7110</v>
      </c>
      <c r="D86" t="str">
        <f t="shared" si="2"/>
        <v>福島県立相馬農業</v>
      </c>
      <c r="E86" t="s">
        <v>865</v>
      </c>
      <c r="F86" t="s">
        <v>925</v>
      </c>
      <c r="G86" t="s">
        <v>897</v>
      </c>
      <c r="H86" t="s">
        <v>936</v>
      </c>
      <c r="I86" t="str">
        <f t="shared" si="3"/>
        <v>福島県</v>
      </c>
      <c r="J86" t="s">
        <v>904</v>
      </c>
    </row>
    <row r="87" spans="1:10">
      <c r="A87">
        <v>83</v>
      </c>
      <c r="C87" s="180">
        <v>7120</v>
      </c>
      <c r="D87" t="str">
        <f t="shared" ref="D87" si="4">F87&amp;G87&amp;H87</f>
        <v>福島県立ふたば未来学園</v>
      </c>
      <c r="E87" t="s">
        <v>865</v>
      </c>
      <c r="F87" t="s">
        <v>925</v>
      </c>
      <c r="G87" t="s">
        <v>897</v>
      </c>
      <c r="H87" s="16" t="s">
        <v>1517</v>
      </c>
      <c r="I87" t="str">
        <f t="shared" ref="I87" si="5">F87&amp;J87</f>
        <v>福島県</v>
      </c>
      <c r="J87" t="s">
        <v>904</v>
      </c>
    </row>
    <row r="88" spans="1:10">
      <c r="A88">
        <v>84</v>
      </c>
      <c r="B88" t="s">
        <v>937</v>
      </c>
      <c r="C88" s="180">
        <v>8010</v>
      </c>
      <c r="D88" t="str">
        <f t="shared" si="2"/>
        <v>茨城県立水戸農業</v>
      </c>
      <c r="E88" t="s">
        <v>865</v>
      </c>
      <c r="F88" t="s">
        <v>937</v>
      </c>
      <c r="G88" t="s">
        <v>897</v>
      </c>
      <c r="H88" t="s">
        <v>1203</v>
      </c>
      <c r="I88" t="str">
        <f t="shared" si="3"/>
        <v>茨城県</v>
      </c>
      <c r="J88" t="s">
        <v>904</v>
      </c>
    </row>
    <row r="89" spans="1:10">
      <c r="A89">
        <v>85</v>
      </c>
      <c r="C89" s="180">
        <v>8020</v>
      </c>
      <c r="D89" t="str">
        <f t="shared" si="2"/>
        <v>茨城県立大子清流</v>
      </c>
      <c r="E89" t="s">
        <v>865</v>
      </c>
      <c r="F89" t="s">
        <v>937</v>
      </c>
      <c r="G89" t="s">
        <v>897</v>
      </c>
      <c r="H89" t="s">
        <v>1204</v>
      </c>
      <c r="I89" t="str">
        <f t="shared" si="3"/>
        <v>茨城県</v>
      </c>
      <c r="J89" t="s">
        <v>904</v>
      </c>
    </row>
    <row r="90" spans="1:10">
      <c r="A90">
        <v>86</v>
      </c>
      <c r="C90" s="180">
        <v>8030</v>
      </c>
      <c r="D90" t="str">
        <f t="shared" si="2"/>
        <v>茨城県立鉾田農業</v>
      </c>
      <c r="E90" t="s">
        <v>865</v>
      </c>
      <c r="F90" t="s">
        <v>937</v>
      </c>
      <c r="G90" t="s">
        <v>897</v>
      </c>
      <c r="H90" t="s">
        <v>1205</v>
      </c>
      <c r="I90" t="str">
        <f t="shared" si="3"/>
        <v>茨城県</v>
      </c>
      <c r="J90" t="s">
        <v>904</v>
      </c>
    </row>
    <row r="91" spans="1:10">
      <c r="A91">
        <v>87</v>
      </c>
      <c r="C91" s="180">
        <v>8040</v>
      </c>
      <c r="D91" t="str">
        <f t="shared" si="2"/>
        <v>茨城県立石岡第一</v>
      </c>
      <c r="E91" t="s">
        <v>865</v>
      </c>
      <c r="F91" t="s">
        <v>937</v>
      </c>
      <c r="G91" t="s">
        <v>897</v>
      </c>
      <c r="H91" t="s">
        <v>1206</v>
      </c>
      <c r="I91" t="str">
        <f t="shared" si="3"/>
        <v>茨城県</v>
      </c>
      <c r="J91" t="s">
        <v>904</v>
      </c>
    </row>
    <row r="92" spans="1:10">
      <c r="A92">
        <v>88</v>
      </c>
      <c r="C92" s="180">
        <v>8050</v>
      </c>
      <c r="D92" t="str">
        <f t="shared" si="2"/>
        <v>茨城県立江戸崎総合</v>
      </c>
      <c r="E92" t="s">
        <v>865</v>
      </c>
      <c r="F92" t="s">
        <v>937</v>
      </c>
      <c r="G92" t="s">
        <v>897</v>
      </c>
      <c r="H92" t="s">
        <v>1207</v>
      </c>
      <c r="I92" t="str">
        <f t="shared" si="3"/>
        <v>茨城県</v>
      </c>
      <c r="J92" t="s">
        <v>904</v>
      </c>
    </row>
    <row r="93" spans="1:10">
      <c r="A93">
        <v>89</v>
      </c>
      <c r="C93" s="180">
        <v>8060</v>
      </c>
      <c r="D93" t="str">
        <f t="shared" si="2"/>
        <v>茨城県立真壁</v>
      </c>
      <c r="E93" t="s">
        <v>865</v>
      </c>
      <c r="F93" t="s">
        <v>937</v>
      </c>
      <c r="G93" t="s">
        <v>897</v>
      </c>
      <c r="H93" t="s">
        <v>938</v>
      </c>
      <c r="I93" t="str">
        <f t="shared" si="3"/>
        <v>茨城県</v>
      </c>
      <c r="J93" t="s">
        <v>904</v>
      </c>
    </row>
    <row r="94" spans="1:10">
      <c r="A94">
        <v>90</v>
      </c>
      <c r="C94" s="180">
        <v>8070</v>
      </c>
      <c r="D94" t="str">
        <f t="shared" si="2"/>
        <v>茨城県立坂東総合</v>
      </c>
      <c r="E94" t="s">
        <v>865</v>
      </c>
      <c r="F94" t="s">
        <v>937</v>
      </c>
      <c r="G94" t="s">
        <v>897</v>
      </c>
      <c r="H94" t="s">
        <v>1208</v>
      </c>
      <c r="I94" t="str">
        <f t="shared" si="3"/>
        <v>茨城県</v>
      </c>
      <c r="J94" t="s">
        <v>904</v>
      </c>
    </row>
    <row r="95" spans="1:10">
      <c r="A95">
        <v>91</v>
      </c>
      <c r="B95" t="s">
        <v>939</v>
      </c>
      <c r="C95" s="180">
        <v>9010</v>
      </c>
      <c r="D95" t="str">
        <f t="shared" si="2"/>
        <v>栃木県立宇都宮白楊</v>
      </c>
      <c r="E95" t="s">
        <v>865</v>
      </c>
      <c r="F95" t="s">
        <v>939</v>
      </c>
      <c r="G95" t="s">
        <v>897</v>
      </c>
      <c r="H95" t="s">
        <v>940</v>
      </c>
      <c r="I95" t="str">
        <f t="shared" si="3"/>
        <v>栃木県</v>
      </c>
      <c r="J95" t="s">
        <v>904</v>
      </c>
    </row>
    <row r="96" spans="1:10">
      <c r="A96">
        <v>92</v>
      </c>
      <c r="C96" s="180">
        <v>9020</v>
      </c>
      <c r="D96" t="str">
        <f t="shared" si="2"/>
        <v>栃木県立鹿沼南</v>
      </c>
      <c r="E96" t="s">
        <v>865</v>
      </c>
      <c r="F96" t="s">
        <v>939</v>
      </c>
      <c r="G96" t="s">
        <v>897</v>
      </c>
      <c r="H96" t="s">
        <v>1209</v>
      </c>
      <c r="I96" t="str">
        <f t="shared" si="3"/>
        <v>栃木県</v>
      </c>
      <c r="J96" t="s">
        <v>904</v>
      </c>
    </row>
    <row r="97" spans="1:10">
      <c r="A97">
        <v>93</v>
      </c>
      <c r="C97" s="180">
        <v>9030</v>
      </c>
      <c r="D97" t="str">
        <f t="shared" si="2"/>
        <v>栃木県立小山北桜</v>
      </c>
      <c r="E97" t="s">
        <v>865</v>
      </c>
      <c r="F97" t="s">
        <v>939</v>
      </c>
      <c r="G97" t="s">
        <v>897</v>
      </c>
      <c r="H97" t="s">
        <v>941</v>
      </c>
      <c r="I97" t="str">
        <f t="shared" si="3"/>
        <v>栃木県</v>
      </c>
      <c r="J97" t="s">
        <v>904</v>
      </c>
    </row>
    <row r="98" spans="1:10">
      <c r="A98">
        <v>94</v>
      </c>
      <c r="C98" s="180">
        <v>9040</v>
      </c>
      <c r="D98" t="str">
        <f t="shared" si="2"/>
        <v>栃木県立栃木農業</v>
      </c>
      <c r="E98" t="s">
        <v>865</v>
      </c>
      <c r="F98" t="s">
        <v>939</v>
      </c>
      <c r="G98" t="s">
        <v>897</v>
      </c>
      <c r="H98" t="s">
        <v>1210</v>
      </c>
      <c r="I98" t="str">
        <f t="shared" si="3"/>
        <v>栃木県</v>
      </c>
      <c r="J98" t="s">
        <v>904</v>
      </c>
    </row>
    <row r="99" spans="1:10">
      <c r="A99">
        <v>95</v>
      </c>
      <c r="C99" s="180">
        <v>9050</v>
      </c>
      <c r="D99" t="str">
        <f t="shared" si="2"/>
        <v>栃木県立真岡北陵</v>
      </c>
      <c r="E99" t="s">
        <v>865</v>
      </c>
      <c r="F99" t="s">
        <v>939</v>
      </c>
      <c r="G99" t="s">
        <v>897</v>
      </c>
      <c r="H99" t="s">
        <v>1211</v>
      </c>
      <c r="I99" t="str">
        <f t="shared" si="3"/>
        <v>栃木県</v>
      </c>
      <c r="J99" t="s">
        <v>904</v>
      </c>
    </row>
    <row r="100" spans="1:10">
      <c r="A100">
        <v>96</v>
      </c>
      <c r="C100" s="180">
        <v>9060</v>
      </c>
      <c r="D100" t="str">
        <f t="shared" si="2"/>
        <v>栃木県立那須拓陽</v>
      </c>
      <c r="E100" t="s">
        <v>865</v>
      </c>
      <c r="F100" t="s">
        <v>939</v>
      </c>
      <c r="G100" t="s">
        <v>897</v>
      </c>
      <c r="H100" t="s">
        <v>1212</v>
      </c>
      <c r="I100" t="str">
        <f t="shared" si="3"/>
        <v>栃木県</v>
      </c>
      <c r="J100" t="s">
        <v>904</v>
      </c>
    </row>
    <row r="101" spans="1:10">
      <c r="A101">
        <v>97</v>
      </c>
      <c r="C101" s="180">
        <v>9070</v>
      </c>
      <c r="D101" t="str">
        <f t="shared" si="2"/>
        <v>栃木県立矢板</v>
      </c>
      <c r="E101" t="s">
        <v>865</v>
      </c>
      <c r="F101" t="s">
        <v>939</v>
      </c>
      <c r="G101" t="s">
        <v>897</v>
      </c>
      <c r="H101" t="s">
        <v>1213</v>
      </c>
      <c r="I101" t="str">
        <f t="shared" si="3"/>
        <v>栃木県</v>
      </c>
      <c r="J101" t="s">
        <v>904</v>
      </c>
    </row>
    <row r="102" spans="1:10">
      <c r="A102">
        <v>98</v>
      </c>
      <c r="B102" t="s">
        <v>942</v>
      </c>
      <c r="C102" s="180">
        <v>10010</v>
      </c>
      <c r="D102" t="str">
        <f t="shared" si="2"/>
        <v>群馬県立勢多農林</v>
      </c>
      <c r="E102" t="s">
        <v>865</v>
      </c>
      <c r="F102" t="s">
        <v>942</v>
      </c>
      <c r="G102" t="s">
        <v>897</v>
      </c>
      <c r="H102" t="s">
        <v>943</v>
      </c>
      <c r="I102" t="str">
        <f t="shared" si="3"/>
        <v>群馬県</v>
      </c>
      <c r="J102" t="s">
        <v>904</v>
      </c>
    </row>
    <row r="103" spans="1:10">
      <c r="A103">
        <v>99</v>
      </c>
      <c r="C103" s="180">
        <v>10020</v>
      </c>
      <c r="D103" t="str">
        <f t="shared" si="2"/>
        <v>群馬県立伊勢崎興陽</v>
      </c>
      <c r="E103" t="s">
        <v>865</v>
      </c>
      <c r="F103" t="s">
        <v>942</v>
      </c>
      <c r="G103" t="s">
        <v>897</v>
      </c>
      <c r="H103" t="s">
        <v>944</v>
      </c>
      <c r="I103" t="str">
        <f t="shared" si="3"/>
        <v>群馬県</v>
      </c>
      <c r="J103" t="s">
        <v>904</v>
      </c>
    </row>
    <row r="104" spans="1:10">
      <c r="A104">
        <v>100</v>
      </c>
      <c r="C104" s="180">
        <v>10030</v>
      </c>
      <c r="D104" t="str">
        <f t="shared" si="2"/>
        <v>群馬県立利根実業</v>
      </c>
      <c r="E104" t="s">
        <v>865</v>
      </c>
      <c r="F104" t="s">
        <v>942</v>
      </c>
      <c r="G104" t="s">
        <v>897</v>
      </c>
      <c r="H104" t="s">
        <v>1214</v>
      </c>
      <c r="I104" t="str">
        <f t="shared" si="3"/>
        <v>群馬県</v>
      </c>
      <c r="J104" t="s">
        <v>904</v>
      </c>
    </row>
    <row r="105" spans="1:10">
      <c r="A105">
        <v>101</v>
      </c>
      <c r="C105" s="180">
        <v>10040</v>
      </c>
      <c r="D105" t="str">
        <f t="shared" si="2"/>
        <v>群馬県立藤岡北</v>
      </c>
      <c r="E105" t="s">
        <v>865</v>
      </c>
      <c r="F105" t="s">
        <v>942</v>
      </c>
      <c r="G105" t="s">
        <v>897</v>
      </c>
      <c r="H105" t="s">
        <v>1215</v>
      </c>
      <c r="I105" t="str">
        <f t="shared" si="3"/>
        <v>群馬県</v>
      </c>
      <c r="J105" t="s">
        <v>904</v>
      </c>
    </row>
    <row r="106" spans="1:10">
      <c r="A106">
        <v>102</v>
      </c>
      <c r="C106" s="180">
        <v>10050</v>
      </c>
      <c r="D106" t="str">
        <f t="shared" si="2"/>
        <v>群馬県立富岡実業</v>
      </c>
      <c r="E106" t="s">
        <v>865</v>
      </c>
      <c r="F106" t="s">
        <v>942</v>
      </c>
      <c r="G106" t="s">
        <v>897</v>
      </c>
      <c r="H106" t="s">
        <v>1216</v>
      </c>
      <c r="I106" t="str">
        <f t="shared" si="3"/>
        <v>群馬県</v>
      </c>
      <c r="J106" t="s">
        <v>904</v>
      </c>
    </row>
    <row r="107" spans="1:10">
      <c r="A107">
        <v>103</v>
      </c>
      <c r="C107" s="180">
        <v>10060</v>
      </c>
      <c r="D107" t="str">
        <f t="shared" si="2"/>
        <v>群馬県立安中総合学園</v>
      </c>
      <c r="E107" t="s">
        <v>865</v>
      </c>
      <c r="F107" t="s">
        <v>942</v>
      </c>
      <c r="G107" t="s">
        <v>897</v>
      </c>
      <c r="H107" t="s">
        <v>1217</v>
      </c>
      <c r="I107" t="str">
        <f t="shared" si="3"/>
        <v>群馬県</v>
      </c>
      <c r="J107" t="s">
        <v>904</v>
      </c>
    </row>
    <row r="108" spans="1:10">
      <c r="A108">
        <v>104</v>
      </c>
      <c r="C108" s="180">
        <v>10070</v>
      </c>
      <c r="D108" t="str">
        <f t="shared" si="2"/>
        <v>群馬県立中之条</v>
      </c>
      <c r="E108" t="s">
        <v>865</v>
      </c>
      <c r="F108" t="s">
        <v>942</v>
      </c>
      <c r="G108" t="s">
        <v>897</v>
      </c>
      <c r="H108" t="s">
        <v>1218</v>
      </c>
      <c r="I108" t="str">
        <f t="shared" si="3"/>
        <v>群馬県</v>
      </c>
      <c r="J108" t="s">
        <v>904</v>
      </c>
    </row>
    <row r="109" spans="1:10">
      <c r="A109">
        <v>105</v>
      </c>
      <c r="C109" s="180">
        <v>10080</v>
      </c>
      <c r="D109" t="str">
        <f t="shared" si="2"/>
        <v>群馬県立大泉</v>
      </c>
      <c r="E109" t="s">
        <v>865</v>
      </c>
      <c r="F109" t="s">
        <v>942</v>
      </c>
      <c r="G109" t="s">
        <v>897</v>
      </c>
      <c r="H109" t="s">
        <v>1219</v>
      </c>
      <c r="I109" t="str">
        <f t="shared" si="3"/>
        <v>群馬県</v>
      </c>
      <c r="J109" t="s">
        <v>904</v>
      </c>
    </row>
    <row r="110" spans="1:10">
      <c r="A110">
        <v>106</v>
      </c>
      <c r="B110" t="s">
        <v>945</v>
      </c>
      <c r="C110" s="180">
        <v>11010</v>
      </c>
      <c r="D110" t="str">
        <f t="shared" si="2"/>
        <v>埼玉県立杉戸農業</v>
      </c>
      <c r="E110" t="s">
        <v>865</v>
      </c>
      <c r="F110" t="s">
        <v>945</v>
      </c>
      <c r="G110" t="s">
        <v>897</v>
      </c>
      <c r="H110" t="s">
        <v>1220</v>
      </c>
      <c r="I110" t="str">
        <f t="shared" si="3"/>
        <v>埼玉県</v>
      </c>
      <c r="J110" t="s">
        <v>904</v>
      </c>
    </row>
    <row r="111" spans="1:10">
      <c r="A111">
        <v>107</v>
      </c>
      <c r="C111" s="180">
        <v>11020</v>
      </c>
      <c r="D111" t="str">
        <f t="shared" si="2"/>
        <v>埼玉県立熊谷農業</v>
      </c>
      <c r="E111" t="s">
        <v>865</v>
      </c>
      <c r="F111" t="s">
        <v>945</v>
      </c>
      <c r="G111" t="s">
        <v>897</v>
      </c>
      <c r="H111" t="s">
        <v>1221</v>
      </c>
      <c r="I111" t="str">
        <f t="shared" si="3"/>
        <v>埼玉県</v>
      </c>
      <c r="J111" t="s">
        <v>904</v>
      </c>
    </row>
    <row r="112" spans="1:10">
      <c r="A112">
        <v>108</v>
      </c>
      <c r="C112" s="180">
        <v>11030</v>
      </c>
      <c r="D112" t="str">
        <f t="shared" si="2"/>
        <v>埼玉県立川越総合</v>
      </c>
      <c r="E112" t="s">
        <v>865</v>
      </c>
      <c r="F112" t="s">
        <v>945</v>
      </c>
      <c r="G112" t="s">
        <v>897</v>
      </c>
      <c r="H112" t="s">
        <v>1222</v>
      </c>
      <c r="I112" t="str">
        <f t="shared" si="3"/>
        <v>埼玉県</v>
      </c>
      <c r="J112" t="s">
        <v>904</v>
      </c>
    </row>
    <row r="113" spans="1:10">
      <c r="A113">
        <v>109</v>
      </c>
      <c r="C113" s="180">
        <v>11040</v>
      </c>
      <c r="D113" t="str">
        <f t="shared" si="2"/>
        <v>埼玉県立秩父農工科学</v>
      </c>
      <c r="E113" t="s">
        <v>865</v>
      </c>
      <c r="F113" t="s">
        <v>945</v>
      </c>
      <c r="G113" t="s">
        <v>897</v>
      </c>
      <c r="H113" t="s">
        <v>1223</v>
      </c>
      <c r="I113" t="str">
        <f t="shared" si="3"/>
        <v>埼玉県</v>
      </c>
      <c r="J113" t="s">
        <v>904</v>
      </c>
    </row>
    <row r="114" spans="1:10">
      <c r="A114">
        <v>110</v>
      </c>
      <c r="C114" s="180">
        <v>11050</v>
      </c>
      <c r="D114" t="str">
        <f t="shared" si="2"/>
        <v>埼玉県立いずみ</v>
      </c>
      <c r="E114" t="s">
        <v>865</v>
      </c>
      <c r="F114" t="s">
        <v>945</v>
      </c>
      <c r="G114" t="s">
        <v>897</v>
      </c>
      <c r="H114" t="s">
        <v>946</v>
      </c>
      <c r="I114" t="str">
        <f t="shared" si="3"/>
        <v>埼玉県</v>
      </c>
      <c r="J114" t="s">
        <v>904</v>
      </c>
    </row>
    <row r="115" spans="1:10">
      <c r="A115">
        <v>111</v>
      </c>
      <c r="C115" s="180">
        <v>11060</v>
      </c>
      <c r="D115" t="str">
        <f t="shared" si="2"/>
        <v>埼玉県立児玉白楊</v>
      </c>
      <c r="E115" t="s">
        <v>865</v>
      </c>
      <c r="F115" t="s">
        <v>945</v>
      </c>
      <c r="G115" t="s">
        <v>897</v>
      </c>
      <c r="H115" t="s">
        <v>1224</v>
      </c>
      <c r="I115" t="str">
        <f t="shared" si="3"/>
        <v>埼玉県</v>
      </c>
      <c r="J115" t="s">
        <v>904</v>
      </c>
    </row>
    <row r="116" spans="1:10">
      <c r="A116">
        <v>112</v>
      </c>
      <c r="C116" s="180">
        <v>11070</v>
      </c>
      <c r="D116" t="str">
        <f t="shared" si="2"/>
        <v>埼玉県立羽生実業</v>
      </c>
      <c r="E116" t="s">
        <v>865</v>
      </c>
      <c r="F116" t="s">
        <v>945</v>
      </c>
      <c r="G116" t="s">
        <v>897</v>
      </c>
      <c r="H116" t="s">
        <v>1225</v>
      </c>
      <c r="I116" t="str">
        <f t="shared" si="3"/>
        <v>埼玉県</v>
      </c>
      <c r="J116" t="s">
        <v>904</v>
      </c>
    </row>
    <row r="117" spans="1:10">
      <c r="A117">
        <v>113</v>
      </c>
      <c r="C117" s="180">
        <v>11080</v>
      </c>
      <c r="D117" t="str">
        <f t="shared" si="2"/>
        <v>埼玉県立鳩ヶ谷</v>
      </c>
      <c r="E117" t="s">
        <v>865</v>
      </c>
      <c r="F117" t="s">
        <v>945</v>
      </c>
      <c r="G117" t="s">
        <v>897</v>
      </c>
      <c r="H117" t="s">
        <v>947</v>
      </c>
      <c r="I117" t="str">
        <f t="shared" si="3"/>
        <v>埼玉県</v>
      </c>
      <c r="J117" t="s">
        <v>904</v>
      </c>
    </row>
    <row r="118" spans="1:10">
      <c r="A118">
        <v>114</v>
      </c>
      <c r="C118" s="180">
        <v>11090</v>
      </c>
      <c r="D118" t="str">
        <f t="shared" si="2"/>
        <v>筑波大学附属坂戸</v>
      </c>
      <c r="E118" t="s">
        <v>865</v>
      </c>
      <c r="H118" t="s">
        <v>1226</v>
      </c>
      <c r="I118" t="s">
        <v>1227</v>
      </c>
      <c r="J118" t="s">
        <v>904</v>
      </c>
    </row>
    <row r="119" spans="1:10">
      <c r="A119">
        <v>115</v>
      </c>
      <c r="B119" t="s">
        <v>948</v>
      </c>
      <c r="C119" s="180">
        <v>12010</v>
      </c>
      <c r="D119" t="str">
        <f t="shared" si="2"/>
        <v>千葉県立成田西陵</v>
      </c>
      <c r="E119" t="s">
        <v>865</v>
      </c>
      <c r="F119" t="s">
        <v>948</v>
      </c>
      <c r="G119" t="s">
        <v>897</v>
      </c>
      <c r="H119" t="s">
        <v>949</v>
      </c>
      <c r="I119" t="str">
        <f t="shared" si="3"/>
        <v>千葉県</v>
      </c>
      <c r="J119" t="s">
        <v>904</v>
      </c>
    </row>
    <row r="120" spans="1:10">
      <c r="A120">
        <v>116</v>
      </c>
      <c r="C120" s="180">
        <v>12020</v>
      </c>
      <c r="D120" t="str">
        <f t="shared" si="2"/>
        <v>千葉県立薬園台</v>
      </c>
      <c r="E120" t="s">
        <v>865</v>
      </c>
      <c r="F120" t="s">
        <v>948</v>
      </c>
      <c r="G120" t="s">
        <v>897</v>
      </c>
      <c r="H120" t="s">
        <v>950</v>
      </c>
      <c r="I120" t="str">
        <f t="shared" si="3"/>
        <v>千葉県</v>
      </c>
      <c r="J120" t="s">
        <v>904</v>
      </c>
    </row>
    <row r="121" spans="1:10">
      <c r="A121">
        <v>117</v>
      </c>
      <c r="C121" s="180">
        <v>12030</v>
      </c>
      <c r="D121" t="str">
        <f t="shared" si="2"/>
        <v>千葉県立流山</v>
      </c>
      <c r="E121" t="s">
        <v>865</v>
      </c>
      <c r="F121" t="s">
        <v>948</v>
      </c>
      <c r="G121" t="s">
        <v>897</v>
      </c>
      <c r="H121" t="s">
        <v>951</v>
      </c>
      <c r="I121" t="str">
        <f t="shared" si="3"/>
        <v>千葉県</v>
      </c>
      <c r="J121" t="s">
        <v>904</v>
      </c>
    </row>
    <row r="122" spans="1:10">
      <c r="A122">
        <v>118</v>
      </c>
      <c r="C122" s="180">
        <v>12040</v>
      </c>
      <c r="D122" t="str">
        <f t="shared" si="2"/>
        <v>千葉県立清水</v>
      </c>
      <c r="E122" t="s">
        <v>865</v>
      </c>
      <c r="F122" t="s">
        <v>948</v>
      </c>
      <c r="G122" t="s">
        <v>897</v>
      </c>
      <c r="H122" t="s">
        <v>952</v>
      </c>
      <c r="I122" t="str">
        <f t="shared" si="3"/>
        <v>千葉県</v>
      </c>
      <c r="J122" t="s">
        <v>904</v>
      </c>
    </row>
    <row r="123" spans="1:10">
      <c r="A123">
        <v>119</v>
      </c>
      <c r="C123" s="180">
        <v>12050</v>
      </c>
      <c r="D123" t="str">
        <f t="shared" si="2"/>
        <v>千葉県立下総</v>
      </c>
      <c r="E123" t="s">
        <v>865</v>
      </c>
      <c r="F123" t="s">
        <v>948</v>
      </c>
      <c r="G123" t="s">
        <v>897</v>
      </c>
      <c r="H123" t="s">
        <v>953</v>
      </c>
      <c r="I123" t="str">
        <f t="shared" si="3"/>
        <v>千葉県</v>
      </c>
      <c r="J123" t="s">
        <v>904</v>
      </c>
    </row>
    <row r="124" spans="1:10">
      <c r="A124">
        <v>120</v>
      </c>
      <c r="C124" s="180">
        <v>12060</v>
      </c>
      <c r="D124" t="str">
        <f t="shared" si="2"/>
        <v>千葉県立多古</v>
      </c>
      <c r="E124" t="s">
        <v>865</v>
      </c>
      <c r="F124" t="s">
        <v>948</v>
      </c>
      <c r="G124" t="s">
        <v>897</v>
      </c>
      <c r="H124" t="s">
        <v>954</v>
      </c>
      <c r="I124" t="str">
        <f t="shared" si="3"/>
        <v>千葉県</v>
      </c>
      <c r="J124" t="s">
        <v>904</v>
      </c>
    </row>
    <row r="125" spans="1:10">
      <c r="A125">
        <v>121</v>
      </c>
      <c r="C125" s="180">
        <v>12070</v>
      </c>
      <c r="D125" t="str">
        <f t="shared" si="2"/>
        <v>千葉県立旭農業</v>
      </c>
      <c r="E125" t="s">
        <v>865</v>
      </c>
      <c r="F125" t="s">
        <v>948</v>
      </c>
      <c r="G125" t="s">
        <v>897</v>
      </c>
      <c r="H125" t="s">
        <v>955</v>
      </c>
      <c r="I125" t="str">
        <f t="shared" si="3"/>
        <v>千葉県</v>
      </c>
      <c r="J125" t="s">
        <v>904</v>
      </c>
    </row>
    <row r="126" spans="1:10">
      <c r="A126">
        <v>122</v>
      </c>
      <c r="C126" s="180">
        <v>12080</v>
      </c>
      <c r="D126" t="str">
        <f t="shared" si="2"/>
        <v>千葉県立大網</v>
      </c>
      <c r="E126" t="s">
        <v>865</v>
      </c>
      <c r="F126" t="s">
        <v>948</v>
      </c>
      <c r="G126" t="s">
        <v>897</v>
      </c>
      <c r="H126" t="s">
        <v>956</v>
      </c>
      <c r="I126" t="str">
        <f t="shared" si="3"/>
        <v>千葉県</v>
      </c>
      <c r="J126" t="s">
        <v>904</v>
      </c>
    </row>
    <row r="127" spans="1:10">
      <c r="A127">
        <v>123</v>
      </c>
      <c r="C127" s="180">
        <v>12090</v>
      </c>
      <c r="D127" t="str">
        <f t="shared" si="2"/>
        <v>千葉県立茂原樟陽</v>
      </c>
      <c r="E127" t="s">
        <v>865</v>
      </c>
      <c r="F127" t="s">
        <v>948</v>
      </c>
      <c r="G127" t="s">
        <v>897</v>
      </c>
      <c r="H127" t="s">
        <v>957</v>
      </c>
      <c r="I127" t="str">
        <f t="shared" si="3"/>
        <v>千葉県</v>
      </c>
      <c r="J127" t="s">
        <v>904</v>
      </c>
    </row>
    <row r="128" spans="1:10">
      <c r="A128">
        <v>124</v>
      </c>
      <c r="C128" s="180">
        <v>12100</v>
      </c>
      <c r="D128" t="str">
        <f t="shared" si="2"/>
        <v>千葉県立大原</v>
      </c>
      <c r="E128" t="s">
        <v>865</v>
      </c>
      <c r="F128" t="s">
        <v>948</v>
      </c>
      <c r="G128" t="s">
        <v>897</v>
      </c>
      <c r="H128" t="s">
        <v>1228</v>
      </c>
      <c r="I128" t="str">
        <f t="shared" si="3"/>
        <v>千葉県</v>
      </c>
      <c r="J128" t="s">
        <v>904</v>
      </c>
    </row>
    <row r="129" spans="1:10">
      <c r="A129">
        <v>125</v>
      </c>
      <c r="C129" s="180">
        <v>12110</v>
      </c>
      <c r="D129" t="str">
        <f t="shared" si="2"/>
        <v>千葉県立安房拓心</v>
      </c>
      <c r="E129" t="s">
        <v>865</v>
      </c>
      <c r="F129" t="s">
        <v>948</v>
      </c>
      <c r="G129" t="s">
        <v>897</v>
      </c>
      <c r="H129" t="s">
        <v>958</v>
      </c>
      <c r="I129" t="str">
        <f t="shared" si="3"/>
        <v>千葉県</v>
      </c>
      <c r="J129" t="s">
        <v>904</v>
      </c>
    </row>
    <row r="130" spans="1:10">
      <c r="A130">
        <v>126</v>
      </c>
      <c r="C130" s="180">
        <v>12120</v>
      </c>
      <c r="D130" t="str">
        <f t="shared" si="2"/>
        <v>千葉県立上総</v>
      </c>
      <c r="E130" t="s">
        <v>865</v>
      </c>
      <c r="F130" t="s">
        <v>948</v>
      </c>
      <c r="G130" t="s">
        <v>897</v>
      </c>
      <c r="H130" t="s">
        <v>959</v>
      </c>
      <c r="I130" t="str">
        <f t="shared" si="3"/>
        <v>千葉県</v>
      </c>
      <c r="J130" t="s">
        <v>904</v>
      </c>
    </row>
    <row r="131" spans="1:10">
      <c r="A131">
        <v>127</v>
      </c>
      <c r="C131" s="180">
        <v>12130</v>
      </c>
      <c r="D131" t="str">
        <f t="shared" si="2"/>
        <v>千葉県立君津青葉</v>
      </c>
      <c r="E131" t="s">
        <v>865</v>
      </c>
      <c r="F131" t="s">
        <v>948</v>
      </c>
      <c r="G131" t="s">
        <v>897</v>
      </c>
      <c r="H131" t="s">
        <v>960</v>
      </c>
      <c r="I131" t="str">
        <f t="shared" si="3"/>
        <v>千葉県</v>
      </c>
      <c r="J131" t="s">
        <v>904</v>
      </c>
    </row>
    <row r="132" spans="1:10">
      <c r="A132">
        <v>128</v>
      </c>
      <c r="C132" s="180">
        <v>12140</v>
      </c>
      <c r="D132" t="str">
        <f t="shared" si="2"/>
        <v>千葉県立鶴舞桜が丘</v>
      </c>
      <c r="E132" t="s">
        <v>865</v>
      </c>
      <c r="F132" t="s">
        <v>948</v>
      </c>
      <c r="G132" t="s">
        <v>897</v>
      </c>
      <c r="H132" t="s">
        <v>961</v>
      </c>
      <c r="I132" t="str">
        <f t="shared" si="3"/>
        <v>千葉県</v>
      </c>
      <c r="J132" t="s">
        <v>904</v>
      </c>
    </row>
    <row r="133" spans="1:10">
      <c r="A133">
        <v>129</v>
      </c>
      <c r="B133" t="s">
        <v>962</v>
      </c>
      <c r="C133" s="180">
        <v>13010</v>
      </c>
      <c r="D133" t="str">
        <f t="shared" ref="D133:D135" si="6">F133&amp;G133&amp;H133</f>
        <v>東京都立園芸</v>
      </c>
      <c r="E133" t="s">
        <v>865</v>
      </c>
      <c r="F133" t="s">
        <v>962</v>
      </c>
      <c r="G133" t="s">
        <v>963</v>
      </c>
      <c r="H133" t="s">
        <v>964</v>
      </c>
      <c r="I133" t="str">
        <f t="shared" si="3"/>
        <v>東京都</v>
      </c>
      <c r="J133" t="s">
        <v>1229</v>
      </c>
    </row>
    <row r="134" spans="1:10">
      <c r="A134">
        <v>130</v>
      </c>
      <c r="C134" s="180">
        <v>13020</v>
      </c>
      <c r="D134" t="str">
        <f t="shared" si="6"/>
        <v>東京都立農芸</v>
      </c>
      <c r="E134" t="s">
        <v>865</v>
      </c>
      <c r="F134" t="s">
        <v>962</v>
      </c>
      <c r="G134" t="s">
        <v>963</v>
      </c>
      <c r="H134" t="s">
        <v>965</v>
      </c>
      <c r="I134" t="str">
        <f t="shared" ref="I134:I198" si="7">F134&amp;J134</f>
        <v>東京都</v>
      </c>
      <c r="J134" t="s">
        <v>1229</v>
      </c>
    </row>
    <row r="135" spans="1:10">
      <c r="A135">
        <v>131</v>
      </c>
      <c r="C135" s="180">
        <v>13030</v>
      </c>
      <c r="D135" t="str">
        <f t="shared" si="6"/>
        <v>東京都立農産</v>
      </c>
      <c r="E135" t="s">
        <v>865</v>
      </c>
      <c r="F135" t="s">
        <v>962</v>
      </c>
      <c r="G135" t="s">
        <v>963</v>
      </c>
      <c r="H135" t="s">
        <v>966</v>
      </c>
      <c r="I135" t="str">
        <f t="shared" si="7"/>
        <v>東京都</v>
      </c>
      <c r="J135" t="s">
        <v>1229</v>
      </c>
    </row>
    <row r="136" spans="1:10">
      <c r="A136">
        <v>132</v>
      </c>
      <c r="C136" s="180">
        <v>13040</v>
      </c>
      <c r="D136" t="str">
        <f>F136&amp;G136&amp;H136</f>
        <v>東京都立瑞穂農芸</v>
      </c>
      <c r="E136" t="s">
        <v>865</v>
      </c>
      <c r="F136" t="s">
        <v>962</v>
      </c>
      <c r="G136" t="s">
        <v>963</v>
      </c>
      <c r="H136" t="s">
        <v>967</v>
      </c>
      <c r="I136" t="str">
        <f t="shared" si="7"/>
        <v>東京都</v>
      </c>
      <c r="J136" t="s">
        <v>1229</v>
      </c>
    </row>
    <row r="137" spans="1:10">
      <c r="A137">
        <v>133</v>
      </c>
      <c r="C137" s="180">
        <v>13050</v>
      </c>
      <c r="D137" t="str">
        <f t="shared" ref="D137:D201" si="8">F137&amp;G137&amp;H137</f>
        <v>東京都立農業</v>
      </c>
      <c r="E137" t="s">
        <v>865</v>
      </c>
      <c r="F137" t="s">
        <v>962</v>
      </c>
      <c r="G137" t="s">
        <v>963</v>
      </c>
      <c r="H137" t="s">
        <v>968</v>
      </c>
      <c r="I137" t="str">
        <f t="shared" si="7"/>
        <v>東京都</v>
      </c>
      <c r="J137" t="s">
        <v>1229</v>
      </c>
    </row>
    <row r="138" spans="1:10">
      <c r="A138">
        <v>134</v>
      </c>
      <c r="C138" s="180">
        <v>13060</v>
      </c>
      <c r="D138" t="str">
        <f t="shared" si="8"/>
        <v>東京都立大島</v>
      </c>
      <c r="E138" t="s">
        <v>865</v>
      </c>
      <c r="F138" t="s">
        <v>962</v>
      </c>
      <c r="G138" t="s">
        <v>963</v>
      </c>
      <c r="H138" t="s">
        <v>969</v>
      </c>
      <c r="I138" t="str">
        <f t="shared" si="7"/>
        <v>東京都</v>
      </c>
      <c r="J138" t="s">
        <v>1229</v>
      </c>
    </row>
    <row r="139" spans="1:10">
      <c r="A139">
        <v>135</v>
      </c>
      <c r="C139" s="180">
        <v>13070</v>
      </c>
      <c r="D139" t="str">
        <f t="shared" si="8"/>
        <v>東京都立三宅</v>
      </c>
      <c r="E139" t="s">
        <v>865</v>
      </c>
      <c r="F139" t="s">
        <v>962</v>
      </c>
      <c r="G139" t="s">
        <v>963</v>
      </c>
      <c r="H139" t="s">
        <v>970</v>
      </c>
      <c r="I139" t="str">
        <f t="shared" si="7"/>
        <v>東京都</v>
      </c>
      <c r="J139" t="s">
        <v>1229</v>
      </c>
    </row>
    <row r="140" spans="1:10">
      <c r="A140">
        <v>136</v>
      </c>
      <c r="C140" s="180">
        <v>13080</v>
      </c>
      <c r="D140" t="str">
        <f t="shared" si="8"/>
        <v>東京都立八丈</v>
      </c>
      <c r="E140" t="s">
        <v>865</v>
      </c>
      <c r="F140" t="s">
        <v>962</v>
      </c>
      <c r="G140" t="s">
        <v>963</v>
      </c>
      <c r="H140" t="s">
        <v>971</v>
      </c>
      <c r="I140" t="str">
        <f t="shared" si="7"/>
        <v>東京都</v>
      </c>
      <c r="J140" t="s">
        <v>1229</v>
      </c>
    </row>
    <row r="141" spans="1:10">
      <c r="A141">
        <v>137</v>
      </c>
      <c r="C141" s="180">
        <v>13090</v>
      </c>
      <c r="D141" t="str">
        <f t="shared" si="8"/>
        <v>東京都立青梅総合</v>
      </c>
      <c r="E141" t="s">
        <v>865</v>
      </c>
      <c r="F141" t="s">
        <v>962</v>
      </c>
      <c r="G141" t="s">
        <v>963</v>
      </c>
      <c r="H141" t="s">
        <v>972</v>
      </c>
      <c r="I141" t="str">
        <f t="shared" si="7"/>
        <v>東京都</v>
      </c>
      <c r="J141" t="s">
        <v>1229</v>
      </c>
    </row>
    <row r="142" spans="1:10">
      <c r="A142">
        <v>138</v>
      </c>
      <c r="B142" t="s">
        <v>973</v>
      </c>
      <c r="C142" s="180">
        <v>14010</v>
      </c>
      <c r="D142" t="str">
        <f t="shared" si="8"/>
        <v>神奈川県立中央農業</v>
      </c>
      <c r="E142" t="s">
        <v>865</v>
      </c>
      <c r="F142" t="s">
        <v>973</v>
      </c>
      <c r="G142" t="s">
        <v>897</v>
      </c>
      <c r="H142" t="s">
        <v>974</v>
      </c>
      <c r="I142" t="str">
        <f t="shared" si="7"/>
        <v>神奈川県</v>
      </c>
      <c r="J142" t="s">
        <v>904</v>
      </c>
    </row>
    <row r="143" spans="1:10">
      <c r="A143">
        <v>139</v>
      </c>
      <c r="C143" s="180">
        <v>14020</v>
      </c>
      <c r="D143" t="str">
        <f t="shared" si="8"/>
        <v>神奈川県立平塚農業</v>
      </c>
      <c r="E143" t="s">
        <v>865</v>
      </c>
      <c r="F143" t="s">
        <v>973</v>
      </c>
      <c r="G143" t="s">
        <v>897</v>
      </c>
      <c r="H143" t="s">
        <v>975</v>
      </c>
      <c r="I143" t="str">
        <f t="shared" si="7"/>
        <v>神奈川県</v>
      </c>
      <c r="J143" t="s">
        <v>904</v>
      </c>
    </row>
    <row r="144" spans="1:10">
      <c r="A144">
        <v>139</v>
      </c>
      <c r="C144" s="180">
        <v>14021</v>
      </c>
      <c r="D144" t="str">
        <f t="shared" si="8"/>
        <v>神奈川県立平塚農業（初声分校）</v>
      </c>
      <c r="E144" t="s">
        <v>865</v>
      </c>
      <c r="F144" t="s">
        <v>973</v>
      </c>
      <c r="G144" t="s">
        <v>897</v>
      </c>
      <c r="H144" t="s">
        <v>976</v>
      </c>
      <c r="I144" t="str">
        <f t="shared" si="7"/>
        <v>神奈川県</v>
      </c>
      <c r="J144" t="s">
        <v>904</v>
      </c>
    </row>
    <row r="145" spans="1:10">
      <c r="A145">
        <v>140</v>
      </c>
      <c r="C145" s="180">
        <v>14030</v>
      </c>
      <c r="D145" t="str">
        <f t="shared" si="8"/>
        <v>神奈川県立吉田島</v>
      </c>
      <c r="E145" t="s">
        <v>865</v>
      </c>
      <c r="F145" t="s">
        <v>973</v>
      </c>
      <c r="G145" t="s">
        <v>897</v>
      </c>
      <c r="H145" s="16" t="s">
        <v>1516</v>
      </c>
      <c r="I145" t="str">
        <f t="shared" si="7"/>
        <v>神奈川県</v>
      </c>
      <c r="J145" t="s">
        <v>904</v>
      </c>
    </row>
    <row r="146" spans="1:10">
      <c r="A146">
        <v>141</v>
      </c>
      <c r="C146" s="180">
        <v>14040</v>
      </c>
      <c r="D146" t="str">
        <f t="shared" si="8"/>
        <v>神奈川県立相原</v>
      </c>
      <c r="E146" t="s">
        <v>865</v>
      </c>
      <c r="F146" t="s">
        <v>973</v>
      </c>
      <c r="G146" t="s">
        <v>897</v>
      </c>
      <c r="H146" t="s">
        <v>977</v>
      </c>
      <c r="I146" t="str">
        <f t="shared" si="7"/>
        <v>神奈川県</v>
      </c>
      <c r="J146" t="s">
        <v>904</v>
      </c>
    </row>
    <row r="147" spans="1:10">
      <c r="A147">
        <v>142</v>
      </c>
      <c r="B147" t="s">
        <v>978</v>
      </c>
      <c r="C147" s="180">
        <v>15010</v>
      </c>
      <c r="D147" t="str">
        <f t="shared" si="8"/>
        <v>山梨県立農林</v>
      </c>
      <c r="E147" t="s">
        <v>865</v>
      </c>
      <c r="F147" t="s">
        <v>978</v>
      </c>
      <c r="G147" t="s">
        <v>897</v>
      </c>
      <c r="H147" t="s">
        <v>979</v>
      </c>
      <c r="I147" t="str">
        <f t="shared" si="7"/>
        <v>山梨県</v>
      </c>
      <c r="J147" t="s">
        <v>904</v>
      </c>
    </row>
    <row r="148" spans="1:10">
      <c r="A148">
        <v>143</v>
      </c>
      <c r="C148" s="180">
        <v>15020</v>
      </c>
      <c r="D148" t="str">
        <f t="shared" si="8"/>
        <v>山梨県立北杜</v>
      </c>
      <c r="E148" t="s">
        <v>865</v>
      </c>
      <c r="F148" t="s">
        <v>978</v>
      </c>
      <c r="G148" t="s">
        <v>897</v>
      </c>
      <c r="H148" t="s">
        <v>980</v>
      </c>
      <c r="I148" t="str">
        <f t="shared" si="7"/>
        <v>山梨県</v>
      </c>
      <c r="J148" t="s">
        <v>904</v>
      </c>
    </row>
    <row r="149" spans="1:10">
      <c r="A149">
        <v>144</v>
      </c>
      <c r="C149" s="180">
        <v>15030</v>
      </c>
      <c r="D149" t="str">
        <f t="shared" si="8"/>
        <v>山梨県立笛吹</v>
      </c>
      <c r="E149" t="s">
        <v>865</v>
      </c>
      <c r="F149" t="s">
        <v>978</v>
      </c>
      <c r="G149" t="s">
        <v>897</v>
      </c>
      <c r="H149" t="s">
        <v>981</v>
      </c>
      <c r="I149" t="str">
        <f t="shared" si="7"/>
        <v>山梨県</v>
      </c>
      <c r="J149" t="s">
        <v>904</v>
      </c>
    </row>
    <row r="150" spans="1:10">
      <c r="A150">
        <v>145</v>
      </c>
      <c r="B150" t="s">
        <v>982</v>
      </c>
      <c r="C150" s="180">
        <v>16010</v>
      </c>
      <c r="D150" t="str">
        <f t="shared" si="8"/>
        <v>静岡県立静岡農業</v>
      </c>
      <c r="E150" t="s">
        <v>865</v>
      </c>
      <c r="F150" t="s">
        <v>982</v>
      </c>
      <c r="G150" t="s">
        <v>897</v>
      </c>
      <c r="H150" t="s">
        <v>1230</v>
      </c>
      <c r="I150" t="str">
        <f t="shared" si="7"/>
        <v>静岡県</v>
      </c>
      <c r="J150" t="s">
        <v>904</v>
      </c>
    </row>
    <row r="151" spans="1:10">
      <c r="A151">
        <v>146</v>
      </c>
      <c r="C151" s="180">
        <v>16020</v>
      </c>
      <c r="D151" t="str">
        <f t="shared" si="8"/>
        <v>静岡県立下田</v>
      </c>
      <c r="E151" t="s">
        <v>865</v>
      </c>
      <c r="F151" t="s">
        <v>982</v>
      </c>
      <c r="G151" t="s">
        <v>897</v>
      </c>
      <c r="H151" t="s">
        <v>983</v>
      </c>
      <c r="I151" t="str">
        <f t="shared" si="7"/>
        <v>静岡県</v>
      </c>
      <c r="J151" t="s">
        <v>904</v>
      </c>
    </row>
    <row r="152" spans="1:10">
      <c r="A152">
        <v>147</v>
      </c>
      <c r="C152" s="180">
        <v>16021</v>
      </c>
      <c r="D152" t="str">
        <f t="shared" si="8"/>
        <v>静岡県立下田（南伊豆分校）</v>
      </c>
      <c r="E152" t="s">
        <v>865</v>
      </c>
      <c r="F152" t="s">
        <v>982</v>
      </c>
      <c r="G152" t="s">
        <v>897</v>
      </c>
      <c r="H152" t="s">
        <v>984</v>
      </c>
      <c r="I152" t="str">
        <f t="shared" si="7"/>
        <v>静岡県</v>
      </c>
      <c r="J152" t="s">
        <v>904</v>
      </c>
    </row>
    <row r="153" spans="1:10">
      <c r="A153">
        <v>148</v>
      </c>
      <c r="C153" s="180">
        <v>16030</v>
      </c>
      <c r="D153" t="str">
        <f t="shared" si="8"/>
        <v>静岡県立田方農業</v>
      </c>
      <c r="E153" t="s">
        <v>865</v>
      </c>
      <c r="F153" t="s">
        <v>982</v>
      </c>
      <c r="G153" t="s">
        <v>897</v>
      </c>
      <c r="H153" t="s">
        <v>1231</v>
      </c>
      <c r="I153" t="str">
        <f t="shared" si="7"/>
        <v>静岡県</v>
      </c>
      <c r="J153" t="s">
        <v>904</v>
      </c>
    </row>
    <row r="154" spans="1:10">
      <c r="A154">
        <v>149</v>
      </c>
      <c r="C154" s="180">
        <v>16040</v>
      </c>
      <c r="D154" t="str">
        <f t="shared" si="8"/>
        <v>静岡県立富岳館</v>
      </c>
      <c r="E154" t="s">
        <v>865</v>
      </c>
      <c r="F154" t="s">
        <v>982</v>
      </c>
      <c r="G154" t="s">
        <v>897</v>
      </c>
      <c r="H154" t="s">
        <v>985</v>
      </c>
      <c r="I154" t="str">
        <f t="shared" si="7"/>
        <v>静岡県</v>
      </c>
      <c r="J154" t="s">
        <v>904</v>
      </c>
    </row>
    <row r="155" spans="1:10">
      <c r="A155">
        <v>150</v>
      </c>
      <c r="C155" s="180">
        <v>16050</v>
      </c>
      <c r="D155" t="str">
        <f t="shared" si="8"/>
        <v>静岡県立藤枝北</v>
      </c>
      <c r="E155" t="s">
        <v>865</v>
      </c>
      <c r="F155" t="s">
        <v>982</v>
      </c>
      <c r="G155" t="s">
        <v>897</v>
      </c>
      <c r="H155" t="s">
        <v>986</v>
      </c>
      <c r="I155" t="str">
        <f t="shared" si="7"/>
        <v>静岡県</v>
      </c>
      <c r="J155" t="s">
        <v>904</v>
      </c>
    </row>
    <row r="156" spans="1:10">
      <c r="A156">
        <v>151</v>
      </c>
      <c r="C156" s="180">
        <v>16060</v>
      </c>
      <c r="D156" t="str">
        <f t="shared" si="8"/>
        <v>静岡県立小笠</v>
      </c>
      <c r="E156" t="s">
        <v>865</v>
      </c>
      <c r="F156" t="s">
        <v>982</v>
      </c>
      <c r="G156" t="s">
        <v>897</v>
      </c>
      <c r="H156" t="s">
        <v>987</v>
      </c>
      <c r="I156" t="str">
        <f t="shared" si="7"/>
        <v>静岡県</v>
      </c>
      <c r="J156" t="s">
        <v>904</v>
      </c>
    </row>
    <row r="157" spans="1:10">
      <c r="A157">
        <v>152</v>
      </c>
      <c r="C157" s="180">
        <v>16070</v>
      </c>
      <c r="D157" t="str">
        <f t="shared" si="8"/>
        <v>静岡県立遠江総合</v>
      </c>
      <c r="E157" t="s">
        <v>865</v>
      </c>
      <c r="F157" t="s">
        <v>982</v>
      </c>
      <c r="G157" t="s">
        <v>897</v>
      </c>
      <c r="H157" t="s">
        <v>1232</v>
      </c>
      <c r="I157" t="str">
        <f t="shared" si="7"/>
        <v>静岡県</v>
      </c>
      <c r="J157" t="s">
        <v>904</v>
      </c>
    </row>
    <row r="158" spans="1:10">
      <c r="A158">
        <v>153</v>
      </c>
      <c r="C158" s="180">
        <v>16080</v>
      </c>
      <c r="D158" t="str">
        <f t="shared" si="8"/>
        <v>静岡県立天竜</v>
      </c>
      <c r="E158" t="s">
        <v>865</v>
      </c>
      <c r="F158" t="s">
        <v>982</v>
      </c>
      <c r="G158" t="s">
        <v>897</v>
      </c>
      <c r="H158" t="s">
        <v>988</v>
      </c>
      <c r="I158" t="str">
        <f t="shared" si="7"/>
        <v>静岡県</v>
      </c>
      <c r="J158" t="s">
        <v>904</v>
      </c>
    </row>
    <row r="159" spans="1:10">
      <c r="A159">
        <v>154</v>
      </c>
      <c r="C159" s="180">
        <v>16081</v>
      </c>
      <c r="D159" t="str">
        <f t="shared" si="8"/>
        <v>静岡県立天竜（春野校舎）</v>
      </c>
      <c r="E159" t="s">
        <v>865</v>
      </c>
      <c r="F159" t="s">
        <v>982</v>
      </c>
      <c r="G159" t="s">
        <v>897</v>
      </c>
      <c r="H159" t="s">
        <v>989</v>
      </c>
      <c r="I159" t="str">
        <f t="shared" si="7"/>
        <v>静岡県</v>
      </c>
      <c r="J159" t="s">
        <v>904</v>
      </c>
    </row>
    <row r="160" spans="1:10">
      <c r="A160">
        <v>155</v>
      </c>
      <c r="C160" s="180">
        <v>16090</v>
      </c>
      <c r="D160" t="str">
        <f t="shared" si="8"/>
        <v>静岡県立磐田農業</v>
      </c>
      <c r="E160" t="s">
        <v>865</v>
      </c>
      <c r="F160" t="s">
        <v>982</v>
      </c>
      <c r="G160" t="s">
        <v>897</v>
      </c>
      <c r="H160" t="s">
        <v>1233</v>
      </c>
      <c r="I160" t="str">
        <f t="shared" si="7"/>
        <v>静岡県</v>
      </c>
      <c r="J160" t="s">
        <v>904</v>
      </c>
    </row>
    <row r="161" spans="1:10">
      <c r="A161">
        <v>156</v>
      </c>
      <c r="C161" s="180">
        <v>16100</v>
      </c>
      <c r="D161" t="str">
        <f t="shared" si="8"/>
        <v>静岡県立浜松大平台</v>
      </c>
      <c r="E161" t="s">
        <v>865</v>
      </c>
      <c r="F161" t="s">
        <v>982</v>
      </c>
      <c r="G161" t="s">
        <v>897</v>
      </c>
      <c r="H161" t="s">
        <v>990</v>
      </c>
      <c r="I161" t="str">
        <f t="shared" si="7"/>
        <v>静岡県</v>
      </c>
      <c r="J161" t="s">
        <v>904</v>
      </c>
    </row>
    <row r="162" spans="1:10">
      <c r="A162">
        <v>157</v>
      </c>
      <c r="C162" s="180">
        <v>16110</v>
      </c>
      <c r="D162" t="str">
        <f t="shared" si="8"/>
        <v>静岡県立浜松湖北</v>
      </c>
      <c r="E162" t="s">
        <v>865</v>
      </c>
      <c r="F162" t="s">
        <v>982</v>
      </c>
      <c r="G162" t="s">
        <v>897</v>
      </c>
      <c r="H162" t="s">
        <v>1234</v>
      </c>
      <c r="I162" t="str">
        <f t="shared" si="7"/>
        <v>静岡県</v>
      </c>
      <c r="J162" t="s">
        <v>904</v>
      </c>
    </row>
    <row r="163" spans="1:10">
      <c r="A163">
        <v>158</v>
      </c>
      <c r="B163" t="s">
        <v>991</v>
      </c>
      <c r="C163" s="180">
        <v>17010</v>
      </c>
      <c r="D163" t="str">
        <f t="shared" si="8"/>
        <v>新潟県立加茂農林</v>
      </c>
      <c r="E163" t="s">
        <v>865</v>
      </c>
      <c r="F163" t="s">
        <v>991</v>
      </c>
      <c r="G163" t="s">
        <v>897</v>
      </c>
      <c r="H163" t="s">
        <v>1235</v>
      </c>
      <c r="I163" t="str">
        <f t="shared" si="7"/>
        <v>新潟県</v>
      </c>
      <c r="J163" t="s">
        <v>904</v>
      </c>
    </row>
    <row r="164" spans="1:10">
      <c r="A164">
        <v>159</v>
      </c>
      <c r="C164" s="180">
        <v>17020</v>
      </c>
      <c r="D164" t="str">
        <f t="shared" si="8"/>
        <v>新潟県立巻総合</v>
      </c>
      <c r="E164" t="s">
        <v>865</v>
      </c>
      <c r="F164" t="s">
        <v>991</v>
      </c>
      <c r="G164" t="s">
        <v>897</v>
      </c>
      <c r="H164" t="s">
        <v>992</v>
      </c>
      <c r="I164" t="str">
        <f t="shared" si="7"/>
        <v>新潟県</v>
      </c>
      <c r="J164" t="s">
        <v>904</v>
      </c>
    </row>
    <row r="165" spans="1:10">
      <c r="A165">
        <v>160</v>
      </c>
      <c r="C165" s="180">
        <v>17030</v>
      </c>
      <c r="D165" t="str">
        <f t="shared" si="8"/>
        <v>新潟県立新発田農業</v>
      </c>
      <c r="E165" t="s">
        <v>865</v>
      </c>
      <c r="F165" t="s">
        <v>991</v>
      </c>
      <c r="G165" t="s">
        <v>897</v>
      </c>
      <c r="H165" t="s">
        <v>1236</v>
      </c>
      <c r="I165" t="str">
        <f t="shared" si="7"/>
        <v>新潟県</v>
      </c>
      <c r="J165" t="s">
        <v>904</v>
      </c>
    </row>
    <row r="166" spans="1:10">
      <c r="A166">
        <v>161</v>
      </c>
      <c r="C166" s="180">
        <v>17040</v>
      </c>
      <c r="D166" t="str">
        <f t="shared" si="8"/>
        <v>新潟県立村上桜ヶ丘</v>
      </c>
      <c r="E166" t="s">
        <v>865</v>
      </c>
      <c r="F166" t="s">
        <v>991</v>
      </c>
      <c r="G166" t="s">
        <v>897</v>
      </c>
      <c r="H166" t="s">
        <v>1237</v>
      </c>
      <c r="I166" t="str">
        <f t="shared" si="7"/>
        <v>新潟県</v>
      </c>
      <c r="J166" t="s">
        <v>904</v>
      </c>
    </row>
    <row r="167" spans="1:10">
      <c r="A167">
        <v>162</v>
      </c>
      <c r="C167" s="180">
        <v>17050</v>
      </c>
      <c r="D167" t="str">
        <f t="shared" si="8"/>
        <v>新潟県立長岡農業</v>
      </c>
      <c r="E167" t="s">
        <v>865</v>
      </c>
      <c r="F167" t="s">
        <v>991</v>
      </c>
      <c r="G167" t="s">
        <v>897</v>
      </c>
      <c r="H167" t="s">
        <v>1238</v>
      </c>
      <c r="I167" t="str">
        <f t="shared" si="7"/>
        <v>新潟県</v>
      </c>
      <c r="J167" t="s">
        <v>904</v>
      </c>
    </row>
    <row r="168" spans="1:10">
      <c r="A168">
        <v>163</v>
      </c>
      <c r="C168" s="180">
        <v>17060</v>
      </c>
      <c r="D168" t="str">
        <f t="shared" si="8"/>
        <v>新潟県立柏崎総合</v>
      </c>
      <c r="E168" t="s">
        <v>865</v>
      </c>
      <c r="F168" t="s">
        <v>991</v>
      </c>
      <c r="G168" t="s">
        <v>897</v>
      </c>
      <c r="H168" t="s">
        <v>1239</v>
      </c>
      <c r="I168" t="str">
        <f t="shared" si="7"/>
        <v>新潟県</v>
      </c>
      <c r="J168" t="s">
        <v>904</v>
      </c>
    </row>
    <row r="169" spans="1:10">
      <c r="A169">
        <v>164</v>
      </c>
      <c r="C169" s="180">
        <v>17070</v>
      </c>
      <c r="D169" t="str">
        <f t="shared" si="8"/>
        <v>新潟県立高田農業</v>
      </c>
      <c r="E169" t="s">
        <v>865</v>
      </c>
      <c r="F169" t="s">
        <v>991</v>
      </c>
      <c r="G169" t="s">
        <v>897</v>
      </c>
      <c r="H169" t="s">
        <v>1240</v>
      </c>
      <c r="I169" t="str">
        <f t="shared" si="7"/>
        <v>新潟県</v>
      </c>
      <c r="J169" t="s">
        <v>904</v>
      </c>
    </row>
    <row r="170" spans="1:10">
      <c r="A170">
        <v>165</v>
      </c>
      <c r="C170" s="180">
        <v>17080</v>
      </c>
      <c r="D170" t="str">
        <f t="shared" si="8"/>
        <v>新潟県立佐渡総合</v>
      </c>
      <c r="E170" t="s">
        <v>865</v>
      </c>
      <c r="F170" t="s">
        <v>991</v>
      </c>
      <c r="G170" t="s">
        <v>897</v>
      </c>
      <c r="H170" t="s">
        <v>1241</v>
      </c>
      <c r="I170" t="str">
        <f t="shared" si="7"/>
        <v>新潟県</v>
      </c>
      <c r="J170" t="s">
        <v>904</v>
      </c>
    </row>
    <row r="171" spans="1:10">
      <c r="A171">
        <v>166</v>
      </c>
      <c r="B171" t="s">
        <v>993</v>
      </c>
      <c r="C171" s="180">
        <v>18010</v>
      </c>
      <c r="D171" t="str">
        <f t="shared" si="8"/>
        <v>長野県更級農業</v>
      </c>
      <c r="E171" t="s">
        <v>865</v>
      </c>
      <c r="F171" t="s">
        <v>993</v>
      </c>
      <c r="G171" t="s">
        <v>904</v>
      </c>
      <c r="H171" t="s">
        <v>994</v>
      </c>
      <c r="I171" t="str">
        <f t="shared" si="7"/>
        <v>長野県</v>
      </c>
      <c r="J171" t="s">
        <v>904</v>
      </c>
    </row>
    <row r="172" spans="1:10">
      <c r="A172">
        <v>167</v>
      </c>
      <c r="C172" s="180">
        <v>18020</v>
      </c>
      <c r="D172" t="str">
        <f t="shared" si="8"/>
        <v>長野県下高井農林</v>
      </c>
      <c r="E172" t="s">
        <v>865</v>
      </c>
      <c r="F172" t="s">
        <v>993</v>
      </c>
      <c r="G172" t="s">
        <v>904</v>
      </c>
      <c r="H172" t="s">
        <v>1242</v>
      </c>
      <c r="I172" t="str">
        <f t="shared" si="7"/>
        <v>長野県</v>
      </c>
      <c r="J172" t="s">
        <v>904</v>
      </c>
    </row>
    <row r="173" spans="1:10">
      <c r="C173" s="180">
        <v>18030</v>
      </c>
      <c r="D173" s="275" t="str">
        <f t="shared" si="8"/>
        <v>長野県須坂園芸</v>
      </c>
      <c r="E173" t="s">
        <v>865</v>
      </c>
      <c r="F173" t="s">
        <v>993</v>
      </c>
      <c r="G173" t="s">
        <v>904</v>
      </c>
      <c r="H173" s="275" t="s">
        <v>1477</v>
      </c>
      <c r="I173" t="str">
        <f t="shared" si="7"/>
        <v>長野県</v>
      </c>
      <c r="J173" t="s">
        <v>904</v>
      </c>
    </row>
    <row r="174" spans="1:10">
      <c r="A174">
        <v>168</v>
      </c>
      <c r="C174" s="180">
        <v>18031</v>
      </c>
      <c r="D174" t="str">
        <f>F174&amp;G174&amp;H174</f>
        <v>長野県須坂創成</v>
      </c>
      <c r="E174" t="s">
        <v>865</v>
      </c>
      <c r="F174" t="s">
        <v>993</v>
      </c>
      <c r="G174" t="s">
        <v>904</v>
      </c>
      <c r="H174" s="16" t="s">
        <v>1478</v>
      </c>
      <c r="I174" s="16" t="s">
        <v>1479</v>
      </c>
      <c r="J174" t="s">
        <v>904</v>
      </c>
    </row>
    <row r="175" spans="1:10">
      <c r="A175">
        <v>169</v>
      </c>
      <c r="C175" s="180">
        <v>18040</v>
      </c>
      <c r="D175" t="str">
        <f t="shared" si="8"/>
        <v>長野県丸子修学館</v>
      </c>
      <c r="E175" t="s">
        <v>865</v>
      </c>
      <c r="F175" t="s">
        <v>993</v>
      </c>
      <c r="G175" t="s">
        <v>904</v>
      </c>
      <c r="H175" t="s">
        <v>1243</v>
      </c>
      <c r="I175" t="str">
        <f t="shared" si="7"/>
        <v>長野県</v>
      </c>
      <c r="J175" t="s">
        <v>904</v>
      </c>
    </row>
    <row r="176" spans="1:10">
      <c r="A176">
        <v>170</v>
      </c>
      <c r="C176" s="180">
        <v>18050</v>
      </c>
      <c r="D176" t="str">
        <f t="shared" si="8"/>
        <v>長野県佐久平総合技術（浅間キャンパス）</v>
      </c>
      <c r="E176" t="s">
        <v>865</v>
      </c>
      <c r="F176" t="s">
        <v>993</v>
      </c>
      <c r="G176" t="s">
        <v>904</v>
      </c>
      <c r="H176" t="s">
        <v>1244</v>
      </c>
      <c r="I176" t="str">
        <f t="shared" si="7"/>
        <v>長野県</v>
      </c>
      <c r="J176" t="s">
        <v>904</v>
      </c>
    </row>
    <row r="177" spans="1:10">
      <c r="A177">
        <v>171</v>
      </c>
      <c r="C177" s="180">
        <v>18060</v>
      </c>
      <c r="D177" t="str">
        <f t="shared" si="8"/>
        <v>長野県佐久平総合技術（臼田キャンパス）</v>
      </c>
      <c r="E177" t="s">
        <v>865</v>
      </c>
      <c r="F177" t="s">
        <v>993</v>
      </c>
      <c r="G177" t="s">
        <v>904</v>
      </c>
      <c r="H177" t="s">
        <v>1245</v>
      </c>
      <c r="I177" t="str">
        <f t="shared" si="7"/>
        <v>長野県</v>
      </c>
      <c r="J177" t="s">
        <v>904</v>
      </c>
    </row>
    <row r="178" spans="1:10">
      <c r="A178">
        <v>172</v>
      </c>
      <c r="C178" s="180">
        <v>18070</v>
      </c>
      <c r="D178" t="str">
        <f t="shared" si="8"/>
        <v>長野県富士見</v>
      </c>
      <c r="E178" t="s">
        <v>865</v>
      </c>
      <c r="F178" t="s">
        <v>993</v>
      </c>
      <c r="G178" t="s">
        <v>904</v>
      </c>
      <c r="H178" t="s">
        <v>1246</v>
      </c>
      <c r="I178" t="str">
        <f t="shared" si="7"/>
        <v>長野県</v>
      </c>
      <c r="J178" t="s">
        <v>904</v>
      </c>
    </row>
    <row r="179" spans="1:10">
      <c r="A179">
        <v>173</v>
      </c>
      <c r="C179" s="180">
        <v>18080</v>
      </c>
      <c r="D179" t="str">
        <f t="shared" si="8"/>
        <v>長野県上伊那農業</v>
      </c>
      <c r="E179" t="s">
        <v>865</v>
      </c>
      <c r="F179" t="s">
        <v>993</v>
      </c>
      <c r="G179" t="s">
        <v>904</v>
      </c>
      <c r="H179" t="s">
        <v>1247</v>
      </c>
      <c r="I179" t="str">
        <f t="shared" si="7"/>
        <v>長野県</v>
      </c>
      <c r="J179" t="s">
        <v>904</v>
      </c>
    </row>
    <row r="180" spans="1:10">
      <c r="A180">
        <v>174</v>
      </c>
      <c r="C180" s="180">
        <v>18090</v>
      </c>
      <c r="D180" t="str">
        <f t="shared" si="8"/>
        <v>長野県下伊那農業</v>
      </c>
      <c r="E180" t="s">
        <v>865</v>
      </c>
      <c r="F180" t="s">
        <v>993</v>
      </c>
      <c r="G180" t="s">
        <v>904</v>
      </c>
      <c r="H180" t="s">
        <v>1248</v>
      </c>
      <c r="I180" t="str">
        <f t="shared" si="7"/>
        <v>長野県</v>
      </c>
      <c r="J180" t="s">
        <v>904</v>
      </c>
    </row>
    <row r="181" spans="1:10">
      <c r="A181">
        <v>175</v>
      </c>
      <c r="C181" s="180">
        <v>18100</v>
      </c>
      <c r="D181" t="str">
        <f t="shared" si="8"/>
        <v>長野県木曽青峰</v>
      </c>
      <c r="E181" t="s">
        <v>865</v>
      </c>
      <c r="F181" t="s">
        <v>993</v>
      </c>
      <c r="G181" t="s">
        <v>904</v>
      </c>
      <c r="H181" t="s">
        <v>1249</v>
      </c>
      <c r="I181" t="str">
        <f t="shared" si="7"/>
        <v>長野県</v>
      </c>
      <c r="J181" t="s">
        <v>904</v>
      </c>
    </row>
    <row r="182" spans="1:10">
      <c r="A182">
        <v>176</v>
      </c>
      <c r="C182" s="180">
        <v>18110</v>
      </c>
      <c r="D182" t="str">
        <f t="shared" si="8"/>
        <v>長野県塩尻志学館</v>
      </c>
      <c r="E182" t="s">
        <v>865</v>
      </c>
      <c r="F182" t="s">
        <v>993</v>
      </c>
      <c r="G182" t="s">
        <v>904</v>
      </c>
      <c r="H182" t="s">
        <v>1250</v>
      </c>
      <c r="I182" t="str">
        <f t="shared" si="7"/>
        <v>長野県</v>
      </c>
      <c r="J182" t="s">
        <v>904</v>
      </c>
    </row>
    <row r="183" spans="1:10">
      <c r="A183">
        <v>177</v>
      </c>
      <c r="C183" s="180">
        <v>18120</v>
      </c>
      <c r="D183" t="str">
        <f t="shared" si="8"/>
        <v>長野県南安曇農業</v>
      </c>
      <c r="E183" t="s">
        <v>865</v>
      </c>
      <c r="F183" t="s">
        <v>993</v>
      </c>
      <c r="G183" t="s">
        <v>904</v>
      </c>
      <c r="H183" t="s">
        <v>995</v>
      </c>
      <c r="I183" t="str">
        <f t="shared" si="7"/>
        <v>長野県</v>
      </c>
      <c r="J183" t="s">
        <v>904</v>
      </c>
    </row>
    <row r="184" spans="1:10">
      <c r="A184">
        <v>178</v>
      </c>
      <c r="B184" t="s">
        <v>996</v>
      </c>
      <c r="C184" s="180">
        <v>19010</v>
      </c>
      <c r="D184" t="str">
        <f t="shared" si="8"/>
        <v>富山県立中央農業</v>
      </c>
      <c r="E184" t="s">
        <v>865</v>
      </c>
      <c r="F184" t="s">
        <v>996</v>
      </c>
      <c r="G184" t="s">
        <v>897</v>
      </c>
      <c r="H184" t="s">
        <v>1251</v>
      </c>
      <c r="I184" t="str">
        <f t="shared" si="7"/>
        <v>富山県</v>
      </c>
      <c r="J184" t="s">
        <v>904</v>
      </c>
    </row>
    <row r="185" spans="1:10">
      <c r="A185">
        <v>179</v>
      </c>
      <c r="C185" s="180">
        <v>19020</v>
      </c>
      <c r="D185" t="str">
        <f t="shared" si="8"/>
        <v>富山県立入善</v>
      </c>
      <c r="E185" t="s">
        <v>865</v>
      </c>
      <c r="F185" t="s">
        <v>996</v>
      </c>
      <c r="G185" t="s">
        <v>897</v>
      </c>
      <c r="H185" t="s">
        <v>997</v>
      </c>
      <c r="I185" t="str">
        <f t="shared" si="7"/>
        <v>富山県</v>
      </c>
      <c r="J185" t="s">
        <v>904</v>
      </c>
    </row>
    <row r="186" spans="1:10">
      <c r="A186">
        <v>180</v>
      </c>
      <c r="C186" s="180">
        <v>19030</v>
      </c>
      <c r="D186" t="str">
        <f t="shared" si="8"/>
        <v>富山県立上市</v>
      </c>
      <c r="E186" t="s">
        <v>865</v>
      </c>
      <c r="F186" t="s">
        <v>996</v>
      </c>
      <c r="G186" t="s">
        <v>897</v>
      </c>
      <c r="H186" t="s">
        <v>1252</v>
      </c>
      <c r="I186" t="str">
        <f t="shared" si="7"/>
        <v>富山県</v>
      </c>
      <c r="J186" t="s">
        <v>904</v>
      </c>
    </row>
    <row r="187" spans="1:10">
      <c r="A187">
        <v>181</v>
      </c>
      <c r="C187" s="180">
        <v>19040</v>
      </c>
      <c r="D187" t="str">
        <f t="shared" si="8"/>
        <v>富山県立小杉</v>
      </c>
      <c r="E187" t="s">
        <v>865</v>
      </c>
      <c r="F187" t="s">
        <v>996</v>
      </c>
      <c r="G187" t="s">
        <v>897</v>
      </c>
      <c r="H187" t="s">
        <v>1253</v>
      </c>
      <c r="I187" t="str">
        <f t="shared" si="7"/>
        <v>富山県</v>
      </c>
      <c r="J187" t="s">
        <v>904</v>
      </c>
    </row>
    <row r="188" spans="1:10">
      <c r="A188">
        <v>182</v>
      </c>
      <c r="C188" s="180">
        <v>19050</v>
      </c>
      <c r="D188" t="str">
        <f t="shared" si="8"/>
        <v>富山県立氷見</v>
      </c>
      <c r="E188" t="s">
        <v>865</v>
      </c>
      <c r="F188" t="s">
        <v>996</v>
      </c>
      <c r="G188" t="s">
        <v>897</v>
      </c>
      <c r="H188" t="s">
        <v>998</v>
      </c>
      <c r="I188" t="str">
        <f t="shared" si="7"/>
        <v>富山県</v>
      </c>
      <c r="J188" t="s">
        <v>904</v>
      </c>
    </row>
    <row r="189" spans="1:10">
      <c r="A189">
        <v>183</v>
      </c>
      <c r="C189" s="180">
        <v>19060</v>
      </c>
      <c r="D189" t="str">
        <f t="shared" si="8"/>
        <v>富山県立南砺福野　</v>
      </c>
      <c r="E189" t="s">
        <v>865</v>
      </c>
      <c r="F189" t="s">
        <v>996</v>
      </c>
      <c r="G189" t="s">
        <v>897</v>
      </c>
      <c r="H189" t="s">
        <v>1254</v>
      </c>
      <c r="I189" t="str">
        <f t="shared" si="7"/>
        <v>富山県</v>
      </c>
      <c r="J189" t="s">
        <v>904</v>
      </c>
    </row>
    <row r="190" spans="1:10">
      <c r="A190">
        <v>184</v>
      </c>
      <c r="C190" s="180">
        <v>19070</v>
      </c>
      <c r="D190" t="str">
        <f t="shared" si="8"/>
        <v>富山県立小矢部園芸</v>
      </c>
      <c r="E190" t="s">
        <v>865</v>
      </c>
      <c r="F190" t="s">
        <v>996</v>
      </c>
      <c r="G190" t="s">
        <v>897</v>
      </c>
      <c r="H190" t="s">
        <v>999</v>
      </c>
      <c r="I190" t="str">
        <f t="shared" si="7"/>
        <v>富山県</v>
      </c>
      <c r="J190" t="s">
        <v>904</v>
      </c>
    </row>
    <row r="191" spans="1:10">
      <c r="A191">
        <v>185</v>
      </c>
      <c r="B191" t="s">
        <v>1000</v>
      </c>
      <c r="C191" s="180">
        <v>20010</v>
      </c>
      <c r="D191" t="str">
        <f t="shared" si="8"/>
        <v>石川県立翠星</v>
      </c>
      <c r="E191" t="s">
        <v>865</v>
      </c>
      <c r="F191" t="s">
        <v>1000</v>
      </c>
      <c r="G191" t="s">
        <v>897</v>
      </c>
      <c r="H191" t="s">
        <v>1001</v>
      </c>
      <c r="I191" t="str">
        <f t="shared" si="7"/>
        <v>石川県</v>
      </c>
      <c r="J191" t="s">
        <v>904</v>
      </c>
    </row>
    <row r="192" spans="1:10">
      <c r="A192">
        <v>186</v>
      </c>
      <c r="C192" s="180">
        <v>20020</v>
      </c>
      <c r="D192" t="str">
        <f t="shared" si="8"/>
        <v>石川県立七尾東雲</v>
      </c>
      <c r="E192" t="s">
        <v>865</v>
      </c>
      <c r="F192" t="s">
        <v>1000</v>
      </c>
      <c r="G192" t="s">
        <v>897</v>
      </c>
      <c r="H192" t="s">
        <v>1002</v>
      </c>
      <c r="I192" t="str">
        <f t="shared" si="7"/>
        <v>石川県</v>
      </c>
      <c r="J192" t="s">
        <v>904</v>
      </c>
    </row>
    <row r="193" spans="1:10">
      <c r="A193">
        <v>187</v>
      </c>
      <c r="C193" s="180">
        <v>20030</v>
      </c>
      <c r="D193" t="str">
        <f t="shared" si="8"/>
        <v>石川県立能登</v>
      </c>
      <c r="E193" t="s">
        <v>865</v>
      </c>
      <c r="F193" t="s">
        <v>1000</v>
      </c>
      <c r="G193" t="s">
        <v>897</v>
      </c>
      <c r="H193" t="s">
        <v>1003</v>
      </c>
      <c r="I193" t="str">
        <f t="shared" si="7"/>
        <v>石川県</v>
      </c>
      <c r="J193" t="s">
        <v>904</v>
      </c>
    </row>
    <row r="194" spans="1:10">
      <c r="A194">
        <v>188</v>
      </c>
      <c r="C194" s="180">
        <v>20040</v>
      </c>
      <c r="D194" t="str">
        <f t="shared" si="8"/>
        <v>石川県立津幡</v>
      </c>
      <c r="E194" t="s">
        <v>865</v>
      </c>
      <c r="F194" t="s">
        <v>1000</v>
      </c>
      <c r="G194" t="s">
        <v>897</v>
      </c>
      <c r="H194" t="s">
        <v>1004</v>
      </c>
      <c r="I194" t="str">
        <f t="shared" si="7"/>
        <v>石川県</v>
      </c>
      <c r="J194" t="s">
        <v>904</v>
      </c>
    </row>
    <row r="195" spans="1:10">
      <c r="A195">
        <v>189</v>
      </c>
      <c r="B195" t="s">
        <v>1005</v>
      </c>
      <c r="C195" s="180">
        <v>21010</v>
      </c>
      <c r="D195" t="str">
        <f t="shared" si="8"/>
        <v>福井県立若狭東</v>
      </c>
      <c r="E195" t="s">
        <v>865</v>
      </c>
      <c r="F195" t="s">
        <v>1005</v>
      </c>
      <c r="G195" t="s">
        <v>897</v>
      </c>
      <c r="H195" t="s">
        <v>1255</v>
      </c>
      <c r="I195" t="str">
        <f t="shared" si="7"/>
        <v>福井県</v>
      </c>
      <c r="J195" t="s">
        <v>904</v>
      </c>
    </row>
    <row r="196" spans="1:10">
      <c r="A196">
        <v>190</v>
      </c>
      <c r="C196" s="180">
        <v>21020</v>
      </c>
      <c r="D196" t="str">
        <f t="shared" si="8"/>
        <v>福井県立福井農林</v>
      </c>
      <c r="E196" t="s">
        <v>865</v>
      </c>
      <c r="F196" t="s">
        <v>1005</v>
      </c>
      <c r="G196" t="s">
        <v>897</v>
      </c>
      <c r="H196" t="s">
        <v>1256</v>
      </c>
      <c r="I196" t="str">
        <f t="shared" si="7"/>
        <v>福井県</v>
      </c>
      <c r="J196" t="s">
        <v>904</v>
      </c>
    </row>
    <row r="197" spans="1:10">
      <c r="A197">
        <v>191</v>
      </c>
      <c r="C197" s="180">
        <v>21030</v>
      </c>
      <c r="D197" t="str">
        <f t="shared" si="8"/>
        <v>福井県立坂井</v>
      </c>
      <c r="E197" t="s">
        <v>865</v>
      </c>
      <c r="F197" t="s">
        <v>1005</v>
      </c>
      <c r="G197" t="s">
        <v>897</v>
      </c>
      <c r="H197" s="16" t="s">
        <v>1475</v>
      </c>
      <c r="I197" t="str">
        <f t="shared" si="7"/>
        <v>福井県</v>
      </c>
      <c r="J197" t="s">
        <v>904</v>
      </c>
    </row>
    <row r="198" spans="1:10">
      <c r="A198">
        <v>192</v>
      </c>
      <c r="B198" t="s">
        <v>1006</v>
      </c>
      <c r="C198" s="180">
        <v>22010</v>
      </c>
      <c r="D198" t="str">
        <f t="shared" si="8"/>
        <v>愛知県立安城農林</v>
      </c>
      <c r="E198" t="s">
        <v>865</v>
      </c>
      <c r="F198" t="s">
        <v>1006</v>
      </c>
      <c r="G198" t="s">
        <v>897</v>
      </c>
      <c r="H198" t="s">
        <v>1257</v>
      </c>
      <c r="I198" t="str">
        <f t="shared" si="7"/>
        <v>愛知県</v>
      </c>
      <c r="J198" t="s">
        <v>904</v>
      </c>
    </row>
    <row r="199" spans="1:10">
      <c r="A199">
        <v>193</v>
      </c>
      <c r="C199" s="180">
        <v>22020</v>
      </c>
      <c r="D199" t="str">
        <f t="shared" si="8"/>
        <v>愛知県立稲沢</v>
      </c>
      <c r="E199" t="s">
        <v>865</v>
      </c>
      <c r="F199" t="s">
        <v>1006</v>
      </c>
      <c r="G199" t="s">
        <v>897</v>
      </c>
      <c r="H199" t="s">
        <v>1258</v>
      </c>
      <c r="I199" t="str">
        <f t="shared" ref="I199:I262" si="9">F199&amp;J199</f>
        <v>愛知県</v>
      </c>
      <c r="J199" t="s">
        <v>904</v>
      </c>
    </row>
    <row r="200" spans="1:10">
      <c r="A200">
        <v>194</v>
      </c>
      <c r="C200" s="180">
        <v>22030</v>
      </c>
      <c r="D200" t="str">
        <f t="shared" si="8"/>
        <v>愛知県立佐屋</v>
      </c>
      <c r="E200" t="s">
        <v>865</v>
      </c>
      <c r="F200" t="s">
        <v>1006</v>
      </c>
      <c r="G200" t="s">
        <v>897</v>
      </c>
      <c r="H200" t="s">
        <v>1259</v>
      </c>
      <c r="I200" t="str">
        <f t="shared" si="9"/>
        <v>愛知県</v>
      </c>
      <c r="J200" t="s">
        <v>904</v>
      </c>
    </row>
    <row r="201" spans="1:10">
      <c r="A201">
        <v>195</v>
      </c>
      <c r="C201" s="180">
        <v>22040</v>
      </c>
      <c r="D201" t="str">
        <f t="shared" si="8"/>
        <v>愛知県立半田農業</v>
      </c>
      <c r="E201" t="s">
        <v>865</v>
      </c>
      <c r="F201" t="s">
        <v>1006</v>
      </c>
      <c r="G201" t="s">
        <v>897</v>
      </c>
      <c r="H201" t="s">
        <v>1260</v>
      </c>
      <c r="I201" t="str">
        <f t="shared" si="9"/>
        <v>愛知県</v>
      </c>
      <c r="J201" t="s">
        <v>904</v>
      </c>
    </row>
    <row r="202" spans="1:10">
      <c r="A202">
        <v>196</v>
      </c>
      <c r="C202" s="180">
        <v>22050</v>
      </c>
      <c r="D202" t="str">
        <f t="shared" ref="D202:D270" si="10">F202&amp;G202&amp;H202</f>
        <v>愛知県立猿投農林</v>
      </c>
      <c r="E202" t="s">
        <v>865</v>
      </c>
      <c r="F202" t="s">
        <v>1006</v>
      </c>
      <c r="G202" t="s">
        <v>897</v>
      </c>
      <c r="H202" t="s">
        <v>1261</v>
      </c>
      <c r="I202" t="str">
        <f t="shared" si="9"/>
        <v>愛知県</v>
      </c>
      <c r="J202" t="s">
        <v>904</v>
      </c>
    </row>
    <row r="203" spans="1:10">
      <c r="A203">
        <v>197</v>
      </c>
      <c r="C203" s="180">
        <v>22060</v>
      </c>
      <c r="D203" t="str">
        <f t="shared" si="10"/>
        <v>愛知県立鶴城丘</v>
      </c>
      <c r="E203" t="s">
        <v>865</v>
      </c>
      <c r="F203" t="s">
        <v>1006</v>
      </c>
      <c r="G203" t="s">
        <v>897</v>
      </c>
      <c r="H203" t="s">
        <v>1262</v>
      </c>
      <c r="I203" t="str">
        <f t="shared" si="9"/>
        <v>愛知県</v>
      </c>
      <c r="J203" t="s">
        <v>904</v>
      </c>
    </row>
    <row r="204" spans="1:10">
      <c r="A204">
        <v>198</v>
      </c>
      <c r="C204" s="180">
        <v>22070</v>
      </c>
      <c r="D204" t="str">
        <f t="shared" si="10"/>
        <v>愛知県立渥美農業</v>
      </c>
      <c r="E204" t="s">
        <v>865</v>
      </c>
      <c r="F204" t="s">
        <v>1006</v>
      </c>
      <c r="G204" t="s">
        <v>897</v>
      </c>
      <c r="H204" t="s">
        <v>1263</v>
      </c>
      <c r="I204" t="str">
        <f t="shared" si="9"/>
        <v>愛知県</v>
      </c>
      <c r="J204" t="s">
        <v>904</v>
      </c>
    </row>
    <row r="205" spans="1:10">
      <c r="A205">
        <v>199</v>
      </c>
      <c r="C205" s="180">
        <v>22080</v>
      </c>
      <c r="D205" t="str">
        <f t="shared" si="10"/>
        <v>愛知県立新城東</v>
      </c>
      <c r="E205" t="s">
        <v>865</v>
      </c>
      <c r="F205" t="s">
        <v>1006</v>
      </c>
      <c r="G205" t="s">
        <v>897</v>
      </c>
      <c r="H205" t="s">
        <v>1264</v>
      </c>
      <c r="I205" t="str">
        <f t="shared" si="9"/>
        <v>愛知県</v>
      </c>
      <c r="J205" t="s">
        <v>904</v>
      </c>
    </row>
    <row r="206" spans="1:10">
      <c r="A206">
        <v>200</v>
      </c>
      <c r="C206" s="180">
        <v>22081</v>
      </c>
      <c r="D206" t="str">
        <f t="shared" si="10"/>
        <v>愛知県立新城東（作手校舎）</v>
      </c>
      <c r="E206" t="s">
        <v>865</v>
      </c>
      <c r="F206" t="s">
        <v>1006</v>
      </c>
      <c r="G206" t="s">
        <v>897</v>
      </c>
      <c r="H206" t="s">
        <v>1265</v>
      </c>
      <c r="I206" t="str">
        <f t="shared" si="9"/>
        <v>愛知県</v>
      </c>
      <c r="J206" t="s">
        <v>904</v>
      </c>
    </row>
    <row r="207" spans="1:10">
      <c r="A207">
        <v>201</v>
      </c>
      <c r="C207" s="180">
        <v>22090</v>
      </c>
      <c r="D207" t="str">
        <f t="shared" si="10"/>
        <v>愛知県立新城</v>
      </c>
      <c r="E207" t="s">
        <v>865</v>
      </c>
      <c r="F207" t="s">
        <v>1006</v>
      </c>
      <c r="G207" t="s">
        <v>897</v>
      </c>
      <c r="H207" t="s">
        <v>1266</v>
      </c>
      <c r="I207" t="str">
        <f t="shared" si="9"/>
        <v>愛知県</v>
      </c>
      <c r="J207" t="s">
        <v>904</v>
      </c>
    </row>
    <row r="208" spans="1:10">
      <c r="A208">
        <v>202</v>
      </c>
      <c r="C208" s="180">
        <v>22100</v>
      </c>
      <c r="D208" t="str">
        <f t="shared" si="10"/>
        <v>愛知県立田口</v>
      </c>
      <c r="E208" t="s">
        <v>865</v>
      </c>
      <c r="F208" t="s">
        <v>1006</v>
      </c>
      <c r="G208" t="s">
        <v>897</v>
      </c>
      <c r="H208" t="s">
        <v>1267</v>
      </c>
      <c r="I208" t="str">
        <f t="shared" si="9"/>
        <v>愛知県</v>
      </c>
      <c r="J208" t="s">
        <v>904</v>
      </c>
    </row>
    <row r="209" spans="1:10">
      <c r="A209">
        <v>203</v>
      </c>
      <c r="B209" t="s">
        <v>1007</v>
      </c>
      <c r="C209" s="180">
        <v>23010</v>
      </c>
      <c r="D209" t="str">
        <f t="shared" si="10"/>
        <v>岐阜県立岐阜農林</v>
      </c>
      <c r="E209" t="s">
        <v>865</v>
      </c>
      <c r="F209" t="s">
        <v>1007</v>
      </c>
      <c r="G209" t="s">
        <v>897</v>
      </c>
      <c r="H209" t="s">
        <v>1268</v>
      </c>
      <c r="I209" t="str">
        <f t="shared" si="9"/>
        <v>岐阜県</v>
      </c>
      <c r="J209" t="s">
        <v>904</v>
      </c>
    </row>
    <row r="210" spans="1:10">
      <c r="A210">
        <v>204</v>
      </c>
      <c r="C210" s="180">
        <v>23020</v>
      </c>
      <c r="D210" t="str">
        <f t="shared" si="10"/>
        <v>岐阜県立大垣養老</v>
      </c>
      <c r="E210" t="s">
        <v>865</v>
      </c>
      <c r="F210" t="s">
        <v>1007</v>
      </c>
      <c r="G210" t="s">
        <v>897</v>
      </c>
      <c r="H210" t="s">
        <v>1269</v>
      </c>
      <c r="I210" t="str">
        <f t="shared" si="9"/>
        <v>岐阜県</v>
      </c>
      <c r="J210" t="s">
        <v>904</v>
      </c>
    </row>
    <row r="211" spans="1:10">
      <c r="A211">
        <v>205</v>
      </c>
      <c r="C211" s="180">
        <v>23030</v>
      </c>
      <c r="D211" t="str">
        <f t="shared" si="10"/>
        <v>岐阜県立郡上</v>
      </c>
      <c r="E211" t="s">
        <v>865</v>
      </c>
      <c r="F211" t="s">
        <v>1007</v>
      </c>
      <c r="G211" t="s">
        <v>897</v>
      </c>
      <c r="H211" t="s">
        <v>1008</v>
      </c>
      <c r="I211" t="str">
        <f t="shared" si="9"/>
        <v>岐阜県</v>
      </c>
      <c r="J211" t="s">
        <v>904</v>
      </c>
    </row>
    <row r="212" spans="1:10">
      <c r="A212">
        <v>206</v>
      </c>
      <c r="C212" s="180">
        <v>23040</v>
      </c>
      <c r="D212" t="str">
        <f t="shared" si="10"/>
        <v>岐阜県立加茂農林</v>
      </c>
      <c r="E212" t="s">
        <v>865</v>
      </c>
      <c r="F212" t="s">
        <v>1007</v>
      </c>
      <c r="G212" t="s">
        <v>897</v>
      </c>
      <c r="H212" t="s">
        <v>1270</v>
      </c>
      <c r="I212" t="str">
        <f t="shared" si="9"/>
        <v>岐阜県</v>
      </c>
      <c r="J212" t="s">
        <v>904</v>
      </c>
    </row>
    <row r="213" spans="1:10">
      <c r="A213">
        <v>207</v>
      </c>
      <c r="C213" s="180">
        <v>23050</v>
      </c>
      <c r="D213" t="str">
        <f t="shared" si="10"/>
        <v>岐阜県立恵那農業</v>
      </c>
      <c r="E213" t="s">
        <v>865</v>
      </c>
      <c r="F213" t="s">
        <v>1007</v>
      </c>
      <c r="G213" t="s">
        <v>897</v>
      </c>
      <c r="H213" t="s">
        <v>1271</v>
      </c>
      <c r="I213" t="str">
        <f t="shared" si="9"/>
        <v>岐阜県</v>
      </c>
      <c r="J213" t="s">
        <v>904</v>
      </c>
    </row>
    <row r="214" spans="1:10">
      <c r="A214">
        <v>208</v>
      </c>
      <c r="C214" s="180">
        <v>23060</v>
      </c>
      <c r="D214" t="str">
        <f t="shared" si="10"/>
        <v>岐阜県立飛騨高山(山田校舎)</v>
      </c>
      <c r="E214" t="s">
        <v>865</v>
      </c>
      <c r="F214" t="s">
        <v>1007</v>
      </c>
      <c r="G214" t="s">
        <v>897</v>
      </c>
      <c r="H214" t="s">
        <v>1272</v>
      </c>
      <c r="I214" t="str">
        <f t="shared" si="9"/>
        <v>岐阜県</v>
      </c>
      <c r="J214" t="s">
        <v>904</v>
      </c>
    </row>
    <row r="215" spans="1:10">
      <c r="A215">
        <v>209</v>
      </c>
      <c r="C215" s="180">
        <v>23061</v>
      </c>
      <c r="D215" t="str">
        <f t="shared" si="10"/>
        <v>岐阜県立飛騨高山(岡本校舎)</v>
      </c>
      <c r="E215" t="s">
        <v>865</v>
      </c>
      <c r="F215" t="s">
        <v>1007</v>
      </c>
      <c r="G215" t="s">
        <v>897</v>
      </c>
      <c r="H215" t="s">
        <v>1273</v>
      </c>
      <c r="I215" t="str">
        <f t="shared" si="9"/>
        <v>岐阜県</v>
      </c>
      <c r="J215" t="s">
        <v>904</v>
      </c>
    </row>
    <row r="216" spans="1:10">
      <c r="A216">
        <v>210</v>
      </c>
      <c r="C216" s="180">
        <v>23070</v>
      </c>
      <c r="D216" t="str">
        <f t="shared" si="10"/>
        <v>阿木</v>
      </c>
      <c r="E216" t="s">
        <v>865</v>
      </c>
      <c r="H216" t="s">
        <v>1274</v>
      </c>
      <c r="I216" t="s">
        <v>1007</v>
      </c>
      <c r="J216" t="s">
        <v>904</v>
      </c>
    </row>
    <row r="217" spans="1:10">
      <c r="A217">
        <v>211</v>
      </c>
      <c r="B217" t="s">
        <v>1009</v>
      </c>
      <c r="C217" s="180">
        <v>24010</v>
      </c>
      <c r="D217" t="str">
        <f t="shared" si="10"/>
        <v>三重県立久居農林</v>
      </c>
      <c r="E217" t="s">
        <v>865</v>
      </c>
      <c r="F217" t="s">
        <v>1009</v>
      </c>
      <c r="G217" t="s">
        <v>897</v>
      </c>
      <c r="H217" t="s">
        <v>1010</v>
      </c>
      <c r="I217" t="str">
        <f t="shared" si="9"/>
        <v>三重県</v>
      </c>
      <c r="J217" t="s">
        <v>904</v>
      </c>
    </row>
    <row r="218" spans="1:10">
      <c r="A218">
        <v>212</v>
      </c>
      <c r="C218" s="180">
        <v>24020</v>
      </c>
      <c r="D218" t="str">
        <f t="shared" si="10"/>
        <v>三重県立四日市農芸</v>
      </c>
      <c r="E218" t="s">
        <v>865</v>
      </c>
      <c r="F218" t="s">
        <v>1009</v>
      </c>
      <c r="G218" t="s">
        <v>897</v>
      </c>
      <c r="H218" t="s">
        <v>1275</v>
      </c>
      <c r="I218" t="str">
        <f t="shared" si="9"/>
        <v>三重県</v>
      </c>
      <c r="J218" t="s">
        <v>904</v>
      </c>
    </row>
    <row r="219" spans="1:10">
      <c r="A219">
        <v>213</v>
      </c>
      <c r="C219" s="180">
        <v>24030</v>
      </c>
      <c r="D219" t="str">
        <f t="shared" si="10"/>
        <v>三重県立明野</v>
      </c>
      <c r="E219" t="s">
        <v>865</v>
      </c>
      <c r="F219" t="s">
        <v>1009</v>
      </c>
      <c r="G219" t="s">
        <v>897</v>
      </c>
      <c r="H219" t="s">
        <v>1011</v>
      </c>
      <c r="I219" t="str">
        <f t="shared" si="9"/>
        <v>三重県</v>
      </c>
      <c r="J219" t="s">
        <v>904</v>
      </c>
    </row>
    <row r="220" spans="1:10">
      <c r="A220">
        <v>214</v>
      </c>
      <c r="C220" s="180">
        <v>24040</v>
      </c>
      <c r="D220" t="str">
        <f t="shared" si="10"/>
        <v>三重県立相可</v>
      </c>
      <c r="E220" t="s">
        <v>865</v>
      </c>
      <c r="F220" t="s">
        <v>1009</v>
      </c>
      <c r="G220" t="s">
        <v>897</v>
      </c>
      <c r="H220" t="s">
        <v>1012</v>
      </c>
      <c r="I220" t="str">
        <f t="shared" si="9"/>
        <v>三重県</v>
      </c>
      <c r="J220" t="s">
        <v>904</v>
      </c>
    </row>
    <row r="221" spans="1:10">
      <c r="A221">
        <v>215</v>
      </c>
      <c r="C221" s="180">
        <v>24050</v>
      </c>
      <c r="D221" t="str">
        <f t="shared" si="10"/>
        <v>三重県立伊賀白鳳</v>
      </c>
      <c r="E221" t="s">
        <v>865</v>
      </c>
      <c r="F221" t="s">
        <v>1009</v>
      </c>
      <c r="G221" t="s">
        <v>897</v>
      </c>
      <c r="H221" t="s">
        <v>1013</v>
      </c>
      <c r="I221" t="str">
        <f t="shared" si="9"/>
        <v>三重県</v>
      </c>
      <c r="J221" t="s">
        <v>904</v>
      </c>
    </row>
    <row r="222" spans="1:10">
      <c r="A222">
        <v>216</v>
      </c>
      <c r="B222" t="s">
        <v>1014</v>
      </c>
      <c r="C222" s="180">
        <v>25010</v>
      </c>
      <c r="D222" t="str">
        <f t="shared" si="10"/>
        <v>滋賀県立八日市南</v>
      </c>
      <c r="E222" t="s">
        <v>865</v>
      </c>
      <c r="F222" t="s">
        <v>1014</v>
      </c>
      <c r="G222" t="s">
        <v>897</v>
      </c>
      <c r="H222" t="s">
        <v>1276</v>
      </c>
      <c r="I222" t="str">
        <f t="shared" si="9"/>
        <v>滋賀県</v>
      </c>
      <c r="J222" t="s">
        <v>904</v>
      </c>
    </row>
    <row r="223" spans="1:10">
      <c r="A223">
        <v>217</v>
      </c>
      <c r="C223" s="180">
        <v>25020</v>
      </c>
      <c r="D223" t="str">
        <f t="shared" si="10"/>
        <v>滋賀県立長浜農業</v>
      </c>
      <c r="E223" t="s">
        <v>865</v>
      </c>
      <c r="F223" t="s">
        <v>1014</v>
      </c>
      <c r="G223" t="s">
        <v>897</v>
      </c>
      <c r="H223" t="s">
        <v>1277</v>
      </c>
      <c r="I223" t="str">
        <f t="shared" si="9"/>
        <v>滋賀県</v>
      </c>
      <c r="J223" t="s">
        <v>904</v>
      </c>
    </row>
    <row r="224" spans="1:10">
      <c r="A224">
        <v>218</v>
      </c>
      <c r="C224" s="180">
        <v>25030</v>
      </c>
      <c r="D224" t="str">
        <f t="shared" si="10"/>
        <v>滋賀県立湖南農業</v>
      </c>
      <c r="E224" t="s">
        <v>865</v>
      </c>
      <c r="F224" t="s">
        <v>1014</v>
      </c>
      <c r="G224" t="s">
        <v>897</v>
      </c>
      <c r="H224" t="s">
        <v>1278</v>
      </c>
      <c r="I224" t="str">
        <f t="shared" si="9"/>
        <v>滋賀県</v>
      </c>
      <c r="J224" t="s">
        <v>904</v>
      </c>
    </row>
    <row r="225" spans="1:10">
      <c r="A225">
        <v>219</v>
      </c>
      <c r="C225" s="180">
        <v>25040</v>
      </c>
      <c r="D225" t="str">
        <f t="shared" si="10"/>
        <v>滋賀県立甲南</v>
      </c>
      <c r="E225" t="s">
        <v>865</v>
      </c>
      <c r="F225" t="s">
        <v>1014</v>
      </c>
      <c r="G225" t="s">
        <v>897</v>
      </c>
      <c r="H225" t="s">
        <v>1279</v>
      </c>
      <c r="I225" t="str">
        <f t="shared" si="9"/>
        <v>滋賀県</v>
      </c>
      <c r="J225" t="s">
        <v>904</v>
      </c>
    </row>
    <row r="226" spans="1:10">
      <c r="A226">
        <v>220</v>
      </c>
      <c r="B226" t="s">
        <v>1015</v>
      </c>
      <c r="C226" s="180">
        <v>26010</v>
      </c>
      <c r="D226" t="str">
        <f t="shared" si="10"/>
        <v>京都府立農芸</v>
      </c>
      <c r="E226" t="s">
        <v>865</v>
      </c>
      <c r="F226" t="s">
        <v>1015</v>
      </c>
      <c r="G226" t="s">
        <v>1016</v>
      </c>
      <c r="H226" t="s">
        <v>1280</v>
      </c>
      <c r="I226" t="str">
        <f t="shared" si="9"/>
        <v>京都府</v>
      </c>
      <c r="J226" t="s">
        <v>1281</v>
      </c>
    </row>
    <row r="227" spans="1:10">
      <c r="A227">
        <v>221</v>
      </c>
      <c r="C227" s="180">
        <v>26020</v>
      </c>
      <c r="D227" t="str">
        <f t="shared" si="10"/>
        <v>京都府立桂　‍</v>
      </c>
      <c r="E227" t="s">
        <v>865</v>
      </c>
      <c r="F227" t="s">
        <v>1015</v>
      </c>
      <c r="G227" t="s">
        <v>1016</v>
      </c>
      <c r="H227" t="s">
        <v>1282</v>
      </c>
      <c r="I227" t="str">
        <f t="shared" si="9"/>
        <v>京都府</v>
      </c>
      <c r="J227" t="s">
        <v>1281</v>
      </c>
    </row>
    <row r="228" spans="1:10">
      <c r="A228">
        <v>222</v>
      </c>
      <c r="C228" s="180">
        <v>26030</v>
      </c>
      <c r="D228" t="str">
        <f t="shared" si="10"/>
        <v>京都府立木津</v>
      </c>
      <c r="E228" t="s">
        <v>865</v>
      </c>
      <c r="F228" t="s">
        <v>1015</v>
      </c>
      <c r="G228" t="s">
        <v>1016</v>
      </c>
      <c r="H228" t="s">
        <v>1283</v>
      </c>
      <c r="I228" t="str">
        <f t="shared" si="9"/>
        <v>京都府</v>
      </c>
      <c r="J228" t="s">
        <v>1281</v>
      </c>
    </row>
    <row r="229" spans="1:10">
      <c r="A229">
        <v>223</v>
      </c>
      <c r="C229" s="180">
        <v>26040</v>
      </c>
      <c r="D229" t="str">
        <f t="shared" si="10"/>
        <v>京都府立北桑田</v>
      </c>
      <c r="E229" t="s">
        <v>865</v>
      </c>
      <c r="F229" t="s">
        <v>1015</v>
      </c>
      <c r="G229" t="s">
        <v>1016</v>
      </c>
      <c r="H229" t="s">
        <v>1284</v>
      </c>
      <c r="I229" t="str">
        <f t="shared" si="9"/>
        <v>京都府</v>
      </c>
      <c r="J229" t="s">
        <v>1281</v>
      </c>
    </row>
    <row r="230" spans="1:10">
      <c r="A230">
        <v>224</v>
      </c>
      <c r="C230" s="180">
        <v>26041</v>
      </c>
      <c r="D230" t="str">
        <f t="shared" si="10"/>
        <v>京都府立北桑田(美山分校)</v>
      </c>
      <c r="E230" t="s">
        <v>865</v>
      </c>
      <c r="F230" t="s">
        <v>1015</v>
      </c>
      <c r="G230" t="s">
        <v>1016</v>
      </c>
      <c r="H230" t="s">
        <v>1017</v>
      </c>
      <c r="I230" t="str">
        <f t="shared" si="9"/>
        <v>京都府</v>
      </c>
      <c r="J230" t="s">
        <v>1281</v>
      </c>
    </row>
    <row r="231" spans="1:10">
      <c r="A231">
        <v>225</v>
      </c>
      <c r="C231" s="180">
        <v>26050</v>
      </c>
      <c r="D231" t="str">
        <f t="shared" si="10"/>
        <v>京都府立須知</v>
      </c>
      <c r="E231" t="s">
        <v>865</v>
      </c>
      <c r="F231" t="s">
        <v>1015</v>
      </c>
      <c r="G231" t="s">
        <v>1016</v>
      </c>
      <c r="H231" t="s">
        <v>1018</v>
      </c>
      <c r="I231" t="str">
        <f t="shared" si="9"/>
        <v>京都府</v>
      </c>
      <c r="J231" t="s">
        <v>1281</v>
      </c>
    </row>
    <row r="232" spans="1:10">
      <c r="A232">
        <v>226</v>
      </c>
      <c r="C232" s="180">
        <v>26060</v>
      </c>
      <c r="D232" t="str">
        <f t="shared" si="10"/>
        <v>京都府立綾部</v>
      </c>
      <c r="E232" t="s">
        <v>865</v>
      </c>
      <c r="F232" t="s">
        <v>1015</v>
      </c>
      <c r="G232" t="s">
        <v>1016</v>
      </c>
      <c r="H232" t="s">
        <v>1285</v>
      </c>
      <c r="I232" t="str">
        <f t="shared" si="9"/>
        <v>京都府</v>
      </c>
      <c r="J232" t="s">
        <v>1281</v>
      </c>
    </row>
    <row r="233" spans="1:10">
      <c r="A233">
        <v>227</v>
      </c>
      <c r="C233" s="180">
        <v>26061</v>
      </c>
      <c r="D233" t="str">
        <f t="shared" si="10"/>
        <v>京都府立綾部(東分校)</v>
      </c>
      <c r="E233" t="s">
        <v>865</v>
      </c>
      <c r="F233" t="s">
        <v>1015</v>
      </c>
      <c r="G233" t="s">
        <v>1016</v>
      </c>
      <c r="H233" t="s">
        <v>1019</v>
      </c>
      <c r="I233" t="str">
        <f t="shared" si="9"/>
        <v>京都府</v>
      </c>
      <c r="J233" t="s">
        <v>1281</v>
      </c>
    </row>
    <row r="234" spans="1:10">
      <c r="A234">
        <v>228</v>
      </c>
      <c r="C234" s="180">
        <v>26070</v>
      </c>
      <c r="D234" t="str">
        <f t="shared" si="10"/>
        <v>京都府立福知山</v>
      </c>
      <c r="E234" t="s">
        <v>865</v>
      </c>
      <c r="F234" t="s">
        <v>1015</v>
      </c>
      <c r="G234" t="s">
        <v>1016</v>
      </c>
      <c r="H234" t="s">
        <v>1286</v>
      </c>
      <c r="I234" t="str">
        <f t="shared" si="9"/>
        <v>京都府</v>
      </c>
      <c r="J234" t="s">
        <v>1281</v>
      </c>
    </row>
    <row r="235" spans="1:10">
      <c r="A235">
        <v>229</v>
      </c>
      <c r="C235" s="180">
        <v>26071</v>
      </c>
      <c r="D235" t="str">
        <f t="shared" si="10"/>
        <v>京都府立福知山(三和分校)</v>
      </c>
      <c r="E235" t="s">
        <v>865</v>
      </c>
      <c r="F235" t="s">
        <v>1015</v>
      </c>
      <c r="G235" t="s">
        <v>1016</v>
      </c>
      <c r="H235" t="s">
        <v>1020</v>
      </c>
      <c r="I235" t="str">
        <f t="shared" si="9"/>
        <v>京都府</v>
      </c>
      <c r="J235" t="s">
        <v>1281</v>
      </c>
    </row>
    <row r="236" spans="1:10">
      <c r="A236">
        <v>230</v>
      </c>
      <c r="C236" s="180">
        <v>26080</v>
      </c>
      <c r="D236" t="str">
        <f t="shared" si="10"/>
        <v>京都府立峰山</v>
      </c>
      <c r="E236" t="s">
        <v>865</v>
      </c>
      <c r="F236" t="s">
        <v>1015</v>
      </c>
      <c r="G236" t="s">
        <v>1016</v>
      </c>
      <c r="H236" t="s">
        <v>1287</v>
      </c>
      <c r="I236" t="str">
        <f t="shared" si="9"/>
        <v>京都府</v>
      </c>
      <c r="J236" t="s">
        <v>1281</v>
      </c>
    </row>
    <row r="237" spans="1:10">
      <c r="A237">
        <v>231</v>
      </c>
      <c r="C237" s="180">
        <v>26081</v>
      </c>
      <c r="D237" t="str">
        <f t="shared" si="10"/>
        <v>京都府立峰山(弥栄分校)</v>
      </c>
      <c r="E237" t="s">
        <v>865</v>
      </c>
      <c r="F237" t="s">
        <v>1015</v>
      </c>
      <c r="G237" t="s">
        <v>1016</v>
      </c>
      <c r="H237" t="s">
        <v>1021</v>
      </c>
      <c r="I237" t="str">
        <f t="shared" si="9"/>
        <v>京都府</v>
      </c>
      <c r="J237" t="s">
        <v>1281</v>
      </c>
    </row>
    <row r="238" spans="1:10">
      <c r="A238">
        <v>232</v>
      </c>
      <c r="C238" s="180">
        <v>26090</v>
      </c>
      <c r="D238" t="str">
        <f t="shared" si="10"/>
        <v>京都府立久美浜</v>
      </c>
      <c r="E238" t="s">
        <v>865</v>
      </c>
      <c r="F238" t="s">
        <v>1015</v>
      </c>
      <c r="G238" t="s">
        <v>1016</v>
      </c>
      <c r="H238" t="s">
        <v>1022</v>
      </c>
      <c r="I238" t="str">
        <f t="shared" si="9"/>
        <v>京都府</v>
      </c>
      <c r="J238" t="s">
        <v>1281</v>
      </c>
    </row>
    <row r="239" spans="1:10">
      <c r="A239">
        <v>233</v>
      </c>
      <c r="B239" t="s">
        <v>1023</v>
      </c>
      <c r="C239" s="180">
        <v>27010</v>
      </c>
      <c r="D239" t="str">
        <f t="shared" si="10"/>
        <v>大阪府立農芸</v>
      </c>
      <c r="E239" t="s">
        <v>865</v>
      </c>
      <c r="F239" t="s">
        <v>1023</v>
      </c>
      <c r="G239" t="s">
        <v>1016</v>
      </c>
      <c r="H239" t="s">
        <v>1024</v>
      </c>
      <c r="I239" t="str">
        <f t="shared" si="9"/>
        <v>大阪府</v>
      </c>
      <c r="J239" t="s">
        <v>1281</v>
      </c>
    </row>
    <row r="240" spans="1:10">
      <c r="A240">
        <v>234</v>
      </c>
      <c r="C240" s="180">
        <v>27020</v>
      </c>
      <c r="D240" t="str">
        <f t="shared" si="10"/>
        <v>大阪府立能勢</v>
      </c>
      <c r="E240" t="s">
        <v>865</v>
      </c>
      <c r="F240" t="s">
        <v>1023</v>
      </c>
      <c r="G240" t="s">
        <v>1016</v>
      </c>
      <c r="H240" t="s">
        <v>1025</v>
      </c>
      <c r="I240" t="str">
        <f t="shared" si="9"/>
        <v>大阪府</v>
      </c>
      <c r="J240" t="s">
        <v>1281</v>
      </c>
    </row>
    <row r="241" spans="1:10">
      <c r="A241">
        <v>235</v>
      </c>
      <c r="C241" s="180">
        <v>27030</v>
      </c>
      <c r="D241" t="str">
        <f t="shared" si="10"/>
        <v>大阪府立園芸</v>
      </c>
      <c r="E241" t="s">
        <v>865</v>
      </c>
      <c r="F241" t="s">
        <v>1023</v>
      </c>
      <c r="G241" t="s">
        <v>1016</v>
      </c>
      <c r="H241" t="s">
        <v>1026</v>
      </c>
      <c r="I241" t="str">
        <f t="shared" si="9"/>
        <v>大阪府</v>
      </c>
      <c r="J241" t="s">
        <v>1281</v>
      </c>
    </row>
    <row r="242" spans="1:10">
      <c r="A242">
        <v>236</v>
      </c>
      <c r="C242" s="180">
        <v>27040</v>
      </c>
      <c r="D242" t="str">
        <f t="shared" si="10"/>
        <v>大阪府立枚岡樟風</v>
      </c>
      <c r="E242" t="s">
        <v>865</v>
      </c>
      <c r="F242" t="s">
        <v>1023</v>
      </c>
      <c r="G242" t="s">
        <v>1016</v>
      </c>
      <c r="H242" t="s">
        <v>1027</v>
      </c>
      <c r="I242" t="str">
        <f t="shared" si="9"/>
        <v>大阪府</v>
      </c>
      <c r="J242" t="s">
        <v>1281</v>
      </c>
    </row>
    <row r="243" spans="1:10">
      <c r="A243">
        <v>237</v>
      </c>
      <c r="C243" s="180">
        <v>27050</v>
      </c>
      <c r="D243" t="str">
        <f t="shared" si="10"/>
        <v>大阪府立貝塚</v>
      </c>
      <c r="E243" t="s">
        <v>865</v>
      </c>
      <c r="F243" t="s">
        <v>1023</v>
      </c>
      <c r="G243" t="s">
        <v>1016</v>
      </c>
      <c r="H243" t="s">
        <v>1028</v>
      </c>
      <c r="I243" t="str">
        <f t="shared" si="9"/>
        <v>大阪府</v>
      </c>
      <c r="J243" t="s">
        <v>1281</v>
      </c>
    </row>
    <row r="244" spans="1:10">
      <c r="A244">
        <v>238</v>
      </c>
      <c r="B244" t="s">
        <v>1029</v>
      </c>
      <c r="C244" s="180">
        <v>28010</v>
      </c>
      <c r="D244" t="str">
        <f t="shared" si="10"/>
        <v>兵庫県立農業</v>
      </c>
      <c r="E244" t="s">
        <v>865</v>
      </c>
      <c r="F244" t="s">
        <v>1029</v>
      </c>
      <c r="G244" t="s">
        <v>897</v>
      </c>
      <c r="H244" t="s">
        <v>1030</v>
      </c>
      <c r="I244" t="str">
        <f t="shared" si="9"/>
        <v>兵庫県</v>
      </c>
      <c r="J244" t="s">
        <v>904</v>
      </c>
    </row>
    <row r="245" spans="1:10">
      <c r="A245">
        <v>239</v>
      </c>
      <c r="C245" s="180">
        <v>28020</v>
      </c>
      <c r="D245" t="str">
        <f t="shared" si="10"/>
        <v>兵庫県立有馬</v>
      </c>
      <c r="E245" t="s">
        <v>865</v>
      </c>
      <c r="F245" t="s">
        <v>1029</v>
      </c>
      <c r="G245" t="s">
        <v>897</v>
      </c>
      <c r="H245" t="s">
        <v>1031</v>
      </c>
      <c r="I245" t="str">
        <f t="shared" si="9"/>
        <v>兵庫県</v>
      </c>
      <c r="J245" t="s">
        <v>904</v>
      </c>
    </row>
    <row r="246" spans="1:10">
      <c r="A246">
        <v>240</v>
      </c>
      <c r="C246" s="180">
        <v>28030</v>
      </c>
      <c r="D246" t="str">
        <f t="shared" si="10"/>
        <v>兵庫県立氷上</v>
      </c>
      <c r="E246" t="s">
        <v>865</v>
      </c>
      <c r="F246" t="s">
        <v>1029</v>
      </c>
      <c r="G246" t="s">
        <v>897</v>
      </c>
      <c r="H246" t="s">
        <v>1032</v>
      </c>
      <c r="I246" t="str">
        <f t="shared" si="9"/>
        <v>兵庫県</v>
      </c>
      <c r="J246" t="s">
        <v>904</v>
      </c>
    </row>
    <row r="247" spans="1:10">
      <c r="A247">
        <v>241</v>
      </c>
      <c r="C247" s="180">
        <v>28040</v>
      </c>
      <c r="D247" t="str">
        <f t="shared" si="10"/>
        <v>兵庫県立篠山産業</v>
      </c>
      <c r="E247" t="s">
        <v>865</v>
      </c>
      <c r="F247" t="s">
        <v>1029</v>
      </c>
      <c r="G247" t="s">
        <v>897</v>
      </c>
      <c r="H247" t="s">
        <v>1288</v>
      </c>
      <c r="I247" t="str">
        <f t="shared" si="9"/>
        <v>兵庫県</v>
      </c>
      <c r="J247" t="s">
        <v>904</v>
      </c>
    </row>
    <row r="248" spans="1:10">
      <c r="A248">
        <v>242</v>
      </c>
      <c r="C248" s="180">
        <v>28050</v>
      </c>
      <c r="D248" t="str">
        <f t="shared" si="10"/>
        <v>兵庫県立篠山東雲</v>
      </c>
      <c r="E248" t="s">
        <v>865</v>
      </c>
      <c r="F248" t="s">
        <v>1029</v>
      </c>
      <c r="G248" t="s">
        <v>897</v>
      </c>
      <c r="H248" t="s">
        <v>1289</v>
      </c>
      <c r="I248" t="str">
        <f t="shared" si="9"/>
        <v>兵庫県</v>
      </c>
      <c r="J248" t="s">
        <v>904</v>
      </c>
    </row>
    <row r="249" spans="1:10">
      <c r="A249">
        <v>243</v>
      </c>
      <c r="C249" s="180">
        <v>28060</v>
      </c>
      <c r="D249" t="str">
        <f t="shared" si="10"/>
        <v>兵庫県立播磨農業</v>
      </c>
      <c r="E249" t="s">
        <v>865</v>
      </c>
      <c r="F249" t="s">
        <v>1029</v>
      </c>
      <c r="G249" t="s">
        <v>897</v>
      </c>
      <c r="H249" t="s">
        <v>1290</v>
      </c>
      <c r="I249" t="str">
        <f t="shared" si="9"/>
        <v>兵庫県</v>
      </c>
      <c r="J249" t="s">
        <v>904</v>
      </c>
    </row>
    <row r="250" spans="1:10">
      <c r="A250">
        <v>244</v>
      </c>
      <c r="C250" s="180">
        <v>28070</v>
      </c>
      <c r="D250" t="str">
        <f t="shared" si="10"/>
        <v>兵庫県立上郡</v>
      </c>
      <c r="E250" t="s">
        <v>865</v>
      </c>
      <c r="F250" t="s">
        <v>1029</v>
      </c>
      <c r="G250" t="s">
        <v>897</v>
      </c>
      <c r="H250" t="s">
        <v>1033</v>
      </c>
      <c r="I250" t="str">
        <f t="shared" si="9"/>
        <v>兵庫県</v>
      </c>
      <c r="J250" t="s">
        <v>904</v>
      </c>
    </row>
    <row r="251" spans="1:10">
      <c r="A251">
        <v>245</v>
      </c>
      <c r="C251" s="180">
        <v>28080</v>
      </c>
      <c r="D251" t="str">
        <f t="shared" si="10"/>
        <v>兵庫県立佐用</v>
      </c>
      <c r="E251" t="s">
        <v>865</v>
      </c>
      <c r="F251" t="s">
        <v>1029</v>
      </c>
      <c r="G251" t="s">
        <v>897</v>
      </c>
      <c r="H251" t="s">
        <v>1034</v>
      </c>
      <c r="I251" t="str">
        <f t="shared" si="9"/>
        <v>兵庫県</v>
      </c>
      <c r="J251" t="s">
        <v>904</v>
      </c>
    </row>
    <row r="252" spans="1:10">
      <c r="A252">
        <v>246</v>
      </c>
      <c r="C252" s="180">
        <v>28090</v>
      </c>
      <c r="D252" t="str">
        <f t="shared" si="10"/>
        <v>兵庫県立山崎</v>
      </c>
      <c r="E252" t="s">
        <v>865</v>
      </c>
      <c r="F252" t="s">
        <v>1029</v>
      </c>
      <c r="G252" t="s">
        <v>897</v>
      </c>
      <c r="H252" t="s">
        <v>1035</v>
      </c>
      <c r="I252" t="str">
        <f t="shared" si="9"/>
        <v>兵庫県</v>
      </c>
      <c r="J252" t="s">
        <v>904</v>
      </c>
    </row>
    <row r="253" spans="1:10">
      <c r="A253">
        <v>247</v>
      </c>
      <c r="C253" s="180">
        <v>28100</v>
      </c>
      <c r="D253" t="str">
        <f t="shared" si="10"/>
        <v>兵庫県立但馬農業</v>
      </c>
      <c r="E253" t="s">
        <v>865</v>
      </c>
      <c r="F253" t="s">
        <v>1029</v>
      </c>
      <c r="G253" t="s">
        <v>897</v>
      </c>
      <c r="H253" t="s">
        <v>1291</v>
      </c>
      <c r="I253" t="str">
        <f t="shared" si="9"/>
        <v>兵庫県</v>
      </c>
      <c r="J253" t="s">
        <v>904</v>
      </c>
    </row>
    <row r="254" spans="1:10">
      <c r="A254">
        <v>248</v>
      </c>
      <c r="C254" s="180">
        <v>28110</v>
      </c>
      <c r="D254" t="str">
        <f t="shared" si="10"/>
        <v>兵庫県立淡路</v>
      </c>
      <c r="E254" t="s">
        <v>865</v>
      </c>
      <c r="F254" t="s">
        <v>1029</v>
      </c>
      <c r="G254" t="s">
        <v>897</v>
      </c>
      <c r="H254" t="s">
        <v>1036</v>
      </c>
      <c r="I254" t="str">
        <f t="shared" si="9"/>
        <v>兵庫県</v>
      </c>
      <c r="J254" t="s">
        <v>904</v>
      </c>
    </row>
    <row r="255" spans="1:10">
      <c r="A255">
        <v>249</v>
      </c>
      <c r="B255" t="s">
        <v>1037</v>
      </c>
      <c r="C255" s="180">
        <v>29010</v>
      </c>
      <c r="D255" t="str">
        <f t="shared" si="10"/>
        <v>奈良県立磯城野</v>
      </c>
      <c r="E255" t="s">
        <v>865</v>
      </c>
      <c r="F255" t="s">
        <v>1037</v>
      </c>
      <c r="G255" t="s">
        <v>897</v>
      </c>
      <c r="H255" t="s">
        <v>1038</v>
      </c>
      <c r="I255" t="str">
        <f t="shared" si="9"/>
        <v>奈良県</v>
      </c>
      <c r="J255" t="s">
        <v>904</v>
      </c>
    </row>
    <row r="256" spans="1:10">
      <c r="A256">
        <v>250</v>
      </c>
      <c r="C256" s="180">
        <v>29020</v>
      </c>
      <c r="D256" t="str">
        <f t="shared" si="10"/>
        <v>奈良県立御所実業</v>
      </c>
      <c r="E256" t="s">
        <v>865</v>
      </c>
      <c r="F256" t="s">
        <v>1037</v>
      </c>
      <c r="G256" t="s">
        <v>897</v>
      </c>
      <c r="H256" t="s">
        <v>1039</v>
      </c>
      <c r="I256" t="str">
        <f t="shared" si="9"/>
        <v>奈良県</v>
      </c>
      <c r="J256" t="s">
        <v>904</v>
      </c>
    </row>
    <row r="257" spans="1:10">
      <c r="A257">
        <v>251</v>
      </c>
      <c r="C257" s="180">
        <v>29030</v>
      </c>
      <c r="D257" t="str">
        <f t="shared" si="10"/>
        <v>奈良県立吉野</v>
      </c>
      <c r="E257" t="s">
        <v>865</v>
      </c>
      <c r="F257" t="s">
        <v>1037</v>
      </c>
      <c r="G257" t="s">
        <v>897</v>
      </c>
      <c r="H257" t="s">
        <v>1292</v>
      </c>
      <c r="I257" t="str">
        <f t="shared" si="9"/>
        <v>奈良県</v>
      </c>
      <c r="J257" t="s">
        <v>904</v>
      </c>
    </row>
    <row r="258" spans="1:10">
      <c r="A258">
        <v>252</v>
      </c>
      <c r="C258" s="180">
        <v>29040</v>
      </c>
      <c r="D258" t="str">
        <f t="shared" si="10"/>
        <v>奈良県立山辺</v>
      </c>
      <c r="E258" t="s">
        <v>865</v>
      </c>
      <c r="F258" t="s">
        <v>1037</v>
      </c>
      <c r="G258" t="s">
        <v>897</v>
      </c>
      <c r="H258" t="s">
        <v>1293</v>
      </c>
      <c r="I258" t="str">
        <f t="shared" si="9"/>
        <v>奈良県</v>
      </c>
      <c r="J258" t="s">
        <v>904</v>
      </c>
    </row>
    <row r="259" spans="1:10">
      <c r="A259">
        <v>253</v>
      </c>
      <c r="C259" s="180">
        <v>29041</v>
      </c>
      <c r="D259" t="str">
        <f>F259&amp;G259&amp;H259</f>
        <v>奈良県立山辺(山添分校)</v>
      </c>
      <c r="E259" t="s">
        <v>865</v>
      </c>
      <c r="F259" t="s">
        <v>1037</v>
      </c>
      <c r="G259" t="s">
        <v>897</v>
      </c>
      <c r="H259" t="s">
        <v>1040</v>
      </c>
      <c r="I259" t="str">
        <f t="shared" si="9"/>
        <v>奈良県</v>
      </c>
      <c r="J259" t="s">
        <v>904</v>
      </c>
    </row>
    <row r="260" spans="1:10">
      <c r="A260">
        <v>254</v>
      </c>
      <c r="C260" s="180">
        <v>29050</v>
      </c>
      <c r="D260" t="str">
        <f>F260&amp;G260&amp;H260</f>
        <v>奈良県立五條</v>
      </c>
      <c r="E260" t="s">
        <v>865</v>
      </c>
      <c r="F260" t="s">
        <v>1037</v>
      </c>
      <c r="G260" t="s">
        <v>897</v>
      </c>
      <c r="H260" t="s">
        <v>1294</v>
      </c>
      <c r="I260" t="str">
        <f t="shared" si="9"/>
        <v>奈良県</v>
      </c>
      <c r="J260" t="s">
        <v>904</v>
      </c>
    </row>
    <row r="261" spans="1:10">
      <c r="A261">
        <v>255</v>
      </c>
      <c r="C261" s="180">
        <v>29051</v>
      </c>
      <c r="D261" t="str">
        <f t="shared" si="10"/>
        <v>奈良県立五條(賀名生分校)</v>
      </c>
      <c r="E261" t="s">
        <v>865</v>
      </c>
      <c r="F261" t="s">
        <v>1037</v>
      </c>
      <c r="G261" t="s">
        <v>897</v>
      </c>
      <c r="H261" t="s">
        <v>1041</v>
      </c>
      <c r="I261" t="str">
        <f t="shared" si="9"/>
        <v>奈良県</v>
      </c>
      <c r="J261" t="s">
        <v>904</v>
      </c>
    </row>
    <row r="262" spans="1:10">
      <c r="A262">
        <v>256</v>
      </c>
      <c r="B262" t="s">
        <v>1042</v>
      </c>
      <c r="C262" s="180">
        <v>30010</v>
      </c>
      <c r="D262" t="str">
        <f t="shared" si="10"/>
        <v>和歌山県立紀北農芸</v>
      </c>
      <c r="E262" t="s">
        <v>865</v>
      </c>
      <c r="F262" t="s">
        <v>1042</v>
      </c>
      <c r="G262" t="s">
        <v>897</v>
      </c>
      <c r="H262" t="s">
        <v>1295</v>
      </c>
      <c r="I262" t="str">
        <f t="shared" si="9"/>
        <v>和歌山県</v>
      </c>
      <c r="J262" t="s">
        <v>904</v>
      </c>
    </row>
    <row r="263" spans="1:10">
      <c r="A263">
        <v>257</v>
      </c>
      <c r="C263" s="180">
        <v>30020</v>
      </c>
      <c r="D263" t="str">
        <f t="shared" si="10"/>
        <v>和歌山県立南部</v>
      </c>
      <c r="E263" t="s">
        <v>865</v>
      </c>
      <c r="F263" t="s">
        <v>1042</v>
      </c>
      <c r="G263" t="s">
        <v>897</v>
      </c>
      <c r="H263" t="s">
        <v>1043</v>
      </c>
      <c r="I263" t="str">
        <f t="shared" ref="I263:I327" si="11">F263&amp;J263</f>
        <v>和歌山県</v>
      </c>
      <c r="J263" t="s">
        <v>904</v>
      </c>
    </row>
    <row r="264" spans="1:10">
      <c r="A264">
        <v>258</v>
      </c>
      <c r="C264" s="180">
        <v>30030</v>
      </c>
      <c r="D264" t="str">
        <f t="shared" si="10"/>
        <v>和歌山県立熊野</v>
      </c>
      <c r="E264" t="s">
        <v>865</v>
      </c>
      <c r="F264" t="s">
        <v>1042</v>
      </c>
      <c r="G264" t="s">
        <v>897</v>
      </c>
      <c r="H264" t="s">
        <v>1296</v>
      </c>
      <c r="I264" t="str">
        <f t="shared" si="11"/>
        <v>和歌山県</v>
      </c>
      <c r="J264" t="s">
        <v>904</v>
      </c>
    </row>
    <row r="265" spans="1:10">
      <c r="A265">
        <v>259</v>
      </c>
      <c r="C265" s="180">
        <v>30040</v>
      </c>
      <c r="D265" t="str">
        <f t="shared" si="10"/>
        <v>和歌山県立有田中央</v>
      </c>
      <c r="E265" t="s">
        <v>865</v>
      </c>
      <c r="F265" t="s">
        <v>1042</v>
      </c>
      <c r="G265" t="s">
        <v>897</v>
      </c>
      <c r="H265" t="s">
        <v>1297</v>
      </c>
      <c r="I265" t="str">
        <f t="shared" si="11"/>
        <v>和歌山県</v>
      </c>
      <c r="J265" t="s">
        <v>904</v>
      </c>
    </row>
    <row r="266" spans="1:10">
      <c r="A266">
        <v>260</v>
      </c>
      <c r="B266" t="s">
        <v>1044</v>
      </c>
      <c r="C266" s="180">
        <v>31010</v>
      </c>
      <c r="D266" t="str">
        <f t="shared" si="10"/>
        <v>鳥取県立倉吉農業</v>
      </c>
      <c r="E266" t="s">
        <v>865</v>
      </c>
      <c r="F266" t="s">
        <v>1044</v>
      </c>
      <c r="G266" t="s">
        <v>897</v>
      </c>
      <c r="H266" t="s">
        <v>1298</v>
      </c>
      <c r="I266" t="str">
        <f t="shared" si="11"/>
        <v>鳥取県</v>
      </c>
      <c r="J266" t="s">
        <v>904</v>
      </c>
    </row>
    <row r="267" spans="1:10">
      <c r="A267">
        <v>261</v>
      </c>
      <c r="C267" s="180">
        <v>31020</v>
      </c>
      <c r="D267" t="str">
        <f t="shared" si="10"/>
        <v>鳥取県立智頭農林</v>
      </c>
      <c r="E267" t="s">
        <v>865</v>
      </c>
      <c r="F267" t="s">
        <v>1044</v>
      </c>
      <c r="G267" t="s">
        <v>897</v>
      </c>
      <c r="H267" t="s">
        <v>1299</v>
      </c>
      <c r="I267" t="str">
        <f t="shared" si="11"/>
        <v>鳥取県</v>
      </c>
      <c r="J267" t="s">
        <v>904</v>
      </c>
    </row>
    <row r="268" spans="1:10">
      <c r="A268">
        <v>262</v>
      </c>
      <c r="C268" s="180">
        <v>31030</v>
      </c>
      <c r="D268" t="str">
        <f t="shared" si="10"/>
        <v>鳥取県立鳥取湖陵</v>
      </c>
      <c r="E268" t="s">
        <v>865</v>
      </c>
      <c r="F268" t="s">
        <v>1044</v>
      </c>
      <c r="G268" t="s">
        <v>897</v>
      </c>
      <c r="H268" t="s">
        <v>1300</v>
      </c>
      <c r="I268" t="str">
        <f t="shared" si="11"/>
        <v>鳥取県</v>
      </c>
      <c r="J268" t="s">
        <v>904</v>
      </c>
    </row>
    <row r="269" spans="1:10">
      <c r="A269">
        <v>263</v>
      </c>
      <c r="C269" s="180">
        <v>31040</v>
      </c>
      <c r="D269" t="str">
        <f t="shared" si="10"/>
        <v>鳥取県立日野</v>
      </c>
      <c r="E269" t="s">
        <v>865</v>
      </c>
      <c r="F269" t="s">
        <v>1044</v>
      </c>
      <c r="G269" t="s">
        <v>897</v>
      </c>
      <c r="H269" t="s">
        <v>1301</v>
      </c>
      <c r="I269" t="str">
        <f t="shared" si="11"/>
        <v>鳥取県</v>
      </c>
      <c r="J269" t="s">
        <v>904</v>
      </c>
    </row>
    <row r="270" spans="1:10">
      <c r="A270">
        <v>264</v>
      </c>
      <c r="C270" s="180">
        <v>31041</v>
      </c>
      <c r="D270" t="str">
        <f t="shared" si="10"/>
        <v>鳥取県立日野(黒坂施設)</v>
      </c>
      <c r="E270" t="s">
        <v>865</v>
      </c>
      <c r="F270" t="s">
        <v>1044</v>
      </c>
      <c r="G270" t="s">
        <v>897</v>
      </c>
      <c r="H270" t="s">
        <v>1302</v>
      </c>
      <c r="I270" t="str">
        <f t="shared" si="11"/>
        <v>鳥取県</v>
      </c>
      <c r="J270" t="s">
        <v>904</v>
      </c>
    </row>
    <row r="271" spans="1:10">
      <c r="A271">
        <v>265</v>
      </c>
      <c r="B271" t="s">
        <v>1045</v>
      </c>
      <c r="C271" s="180">
        <v>32010</v>
      </c>
      <c r="D271" t="str">
        <f t="shared" ref="D271:D335" si="12">F271&amp;G271&amp;H271</f>
        <v>島根県立出雲農林</v>
      </c>
      <c r="E271" t="s">
        <v>865</v>
      </c>
      <c r="F271" t="s">
        <v>1045</v>
      </c>
      <c r="G271" t="s">
        <v>897</v>
      </c>
      <c r="H271" t="s">
        <v>1303</v>
      </c>
      <c r="I271" t="str">
        <f t="shared" si="11"/>
        <v>島根県</v>
      </c>
      <c r="J271" t="s">
        <v>904</v>
      </c>
    </row>
    <row r="272" spans="1:10">
      <c r="A272">
        <v>266</v>
      </c>
      <c r="C272" s="180">
        <v>32020</v>
      </c>
      <c r="D272" t="str">
        <f t="shared" si="12"/>
        <v>島根県立松江農林</v>
      </c>
      <c r="E272" t="s">
        <v>865</v>
      </c>
      <c r="F272" t="s">
        <v>1045</v>
      </c>
      <c r="G272" t="s">
        <v>897</v>
      </c>
      <c r="H272" t="s">
        <v>1304</v>
      </c>
      <c r="I272" t="str">
        <f t="shared" si="11"/>
        <v>島根県</v>
      </c>
      <c r="J272" t="s">
        <v>904</v>
      </c>
    </row>
    <row r="273" spans="1:10">
      <c r="A273">
        <v>267</v>
      </c>
      <c r="C273" s="180">
        <v>32030</v>
      </c>
      <c r="D273" t="str">
        <f t="shared" si="12"/>
        <v>島根県立邇摩</v>
      </c>
      <c r="E273" t="s">
        <v>865</v>
      </c>
      <c r="F273" t="s">
        <v>1045</v>
      </c>
      <c r="G273" t="s">
        <v>897</v>
      </c>
      <c r="H273" t="s">
        <v>1046</v>
      </c>
      <c r="I273" t="str">
        <f t="shared" si="11"/>
        <v>島根県</v>
      </c>
      <c r="J273" t="s">
        <v>904</v>
      </c>
    </row>
    <row r="274" spans="1:10">
      <c r="A274">
        <v>268</v>
      </c>
      <c r="C274" s="180">
        <v>32040</v>
      </c>
      <c r="D274" t="str">
        <f t="shared" si="12"/>
        <v>島根県立矢上</v>
      </c>
      <c r="E274" t="s">
        <v>865</v>
      </c>
      <c r="F274" t="s">
        <v>1045</v>
      </c>
      <c r="G274" t="s">
        <v>897</v>
      </c>
      <c r="H274" t="s">
        <v>1305</v>
      </c>
      <c r="I274" t="str">
        <f t="shared" si="11"/>
        <v>島根県</v>
      </c>
      <c r="J274" t="s">
        <v>904</v>
      </c>
    </row>
    <row r="275" spans="1:10">
      <c r="A275">
        <v>269</v>
      </c>
      <c r="C275" s="180">
        <v>32050</v>
      </c>
      <c r="D275" t="str">
        <f t="shared" si="12"/>
        <v>島根県立益田翔陽</v>
      </c>
      <c r="E275" t="s">
        <v>865</v>
      </c>
      <c r="F275" t="s">
        <v>1045</v>
      </c>
      <c r="G275" t="s">
        <v>897</v>
      </c>
      <c r="H275" t="s">
        <v>1306</v>
      </c>
      <c r="I275" t="str">
        <f t="shared" si="11"/>
        <v>島根県</v>
      </c>
      <c r="J275" t="s">
        <v>904</v>
      </c>
    </row>
    <row r="276" spans="1:10">
      <c r="A276">
        <v>270</v>
      </c>
      <c r="B276" t="s">
        <v>1047</v>
      </c>
      <c r="C276" s="180">
        <v>33010</v>
      </c>
      <c r="D276" t="str">
        <f t="shared" si="12"/>
        <v>岡山県立高松農業</v>
      </c>
      <c r="E276" t="s">
        <v>865</v>
      </c>
      <c r="F276" t="s">
        <v>1047</v>
      </c>
      <c r="G276" t="s">
        <v>897</v>
      </c>
      <c r="H276" t="s">
        <v>1048</v>
      </c>
      <c r="I276" t="str">
        <f t="shared" si="11"/>
        <v>岡山県</v>
      </c>
      <c r="J276" t="s">
        <v>904</v>
      </c>
    </row>
    <row r="277" spans="1:10">
      <c r="A277">
        <v>271</v>
      </c>
      <c r="C277" s="180">
        <v>33020</v>
      </c>
      <c r="D277" t="str">
        <f t="shared" si="12"/>
        <v>岡山県立勝間田</v>
      </c>
      <c r="E277" t="s">
        <v>865</v>
      </c>
      <c r="F277" t="s">
        <v>1047</v>
      </c>
      <c r="G277" t="s">
        <v>897</v>
      </c>
      <c r="H277" t="s">
        <v>1049</v>
      </c>
      <c r="I277" t="str">
        <f t="shared" si="11"/>
        <v>岡山県</v>
      </c>
      <c r="J277" t="s">
        <v>904</v>
      </c>
    </row>
    <row r="278" spans="1:10">
      <c r="A278">
        <v>272</v>
      </c>
      <c r="C278" s="180">
        <v>33030</v>
      </c>
      <c r="D278" t="str">
        <f t="shared" si="12"/>
        <v>岡山県立瀬戸南</v>
      </c>
      <c r="E278" t="s">
        <v>865</v>
      </c>
      <c r="F278" t="s">
        <v>1047</v>
      </c>
      <c r="G278" t="s">
        <v>897</v>
      </c>
      <c r="H278" t="s">
        <v>1050</v>
      </c>
      <c r="I278" t="str">
        <f t="shared" si="11"/>
        <v>岡山県</v>
      </c>
      <c r="J278" t="s">
        <v>904</v>
      </c>
    </row>
    <row r="279" spans="1:10">
      <c r="A279">
        <v>273</v>
      </c>
      <c r="C279" s="180">
        <v>33040</v>
      </c>
      <c r="D279" t="str">
        <f t="shared" si="12"/>
        <v>岡山県立新見</v>
      </c>
      <c r="E279" t="s">
        <v>865</v>
      </c>
      <c r="F279" t="s">
        <v>1047</v>
      </c>
      <c r="G279" t="s">
        <v>897</v>
      </c>
      <c r="H279" t="s">
        <v>1051</v>
      </c>
      <c r="I279" t="str">
        <f t="shared" si="11"/>
        <v>岡山県</v>
      </c>
      <c r="J279" t="s">
        <v>904</v>
      </c>
    </row>
    <row r="280" spans="1:10">
      <c r="A280">
        <v>274</v>
      </c>
      <c r="C280" s="180">
        <v>33050</v>
      </c>
      <c r="D280" t="str">
        <f t="shared" si="12"/>
        <v>岡山県立興陽</v>
      </c>
      <c r="E280" t="s">
        <v>865</v>
      </c>
      <c r="F280" t="s">
        <v>1047</v>
      </c>
      <c r="G280" t="s">
        <v>897</v>
      </c>
      <c r="H280" t="s">
        <v>1052</v>
      </c>
      <c r="I280" t="str">
        <f t="shared" si="11"/>
        <v>岡山県</v>
      </c>
      <c r="J280" t="s">
        <v>904</v>
      </c>
    </row>
    <row r="281" spans="1:10">
      <c r="A281">
        <v>275</v>
      </c>
      <c r="C281" s="180">
        <v>33060</v>
      </c>
      <c r="D281" t="str">
        <f t="shared" si="12"/>
        <v>岡山県立井原(南校地)</v>
      </c>
      <c r="E281" t="s">
        <v>865</v>
      </c>
      <c r="F281" t="s">
        <v>1047</v>
      </c>
      <c r="G281" t="s">
        <v>897</v>
      </c>
      <c r="H281" t="s">
        <v>1053</v>
      </c>
      <c r="I281" t="str">
        <f t="shared" si="11"/>
        <v>岡山県</v>
      </c>
      <c r="J281" t="s">
        <v>904</v>
      </c>
    </row>
    <row r="282" spans="1:10">
      <c r="A282">
        <v>276</v>
      </c>
      <c r="C282" s="180">
        <v>33061</v>
      </c>
      <c r="D282" t="str">
        <f t="shared" si="12"/>
        <v>岡山県立井原(北校地)</v>
      </c>
      <c r="E282" t="s">
        <v>865</v>
      </c>
      <c r="F282" t="s">
        <v>1047</v>
      </c>
      <c r="G282" t="s">
        <v>897</v>
      </c>
      <c r="H282" t="s">
        <v>1054</v>
      </c>
      <c r="I282" t="str">
        <f t="shared" si="11"/>
        <v>岡山県</v>
      </c>
      <c r="J282" t="s">
        <v>904</v>
      </c>
    </row>
    <row r="283" spans="1:10">
      <c r="A283">
        <v>277</v>
      </c>
      <c r="C283" s="180">
        <v>33070</v>
      </c>
      <c r="D283" t="str">
        <f t="shared" si="12"/>
        <v>岡山県立真庭</v>
      </c>
      <c r="E283" t="s">
        <v>865</v>
      </c>
      <c r="F283" t="s">
        <v>1047</v>
      </c>
      <c r="G283" t="s">
        <v>897</v>
      </c>
      <c r="H283" t="s">
        <v>1055</v>
      </c>
      <c r="I283" t="str">
        <f t="shared" si="11"/>
        <v>岡山県</v>
      </c>
      <c r="J283" t="s">
        <v>904</v>
      </c>
    </row>
    <row r="284" spans="1:10">
      <c r="A284">
        <v>278</v>
      </c>
      <c r="C284" s="180">
        <v>33080</v>
      </c>
      <c r="D284" t="str">
        <f t="shared" si="12"/>
        <v>岡山県立高梁城南</v>
      </c>
      <c r="E284" t="s">
        <v>865</v>
      </c>
      <c r="F284" t="s">
        <v>1047</v>
      </c>
      <c r="G284" t="s">
        <v>897</v>
      </c>
      <c r="H284" t="s">
        <v>1056</v>
      </c>
      <c r="I284" t="str">
        <f t="shared" si="11"/>
        <v>岡山県</v>
      </c>
      <c r="J284" t="s">
        <v>904</v>
      </c>
    </row>
    <row r="285" spans="1:10">
      <c r="A285">
        <v>279</v>
      </c>
      <c r="B285" t="s">
        <v>1057</v>
      </c>
      <c r="C285" s="180">
        <v>34010</v>
      </c>
      <c r="D285" t="str">
        <f t="shared" si="12"/>
        <v>広島県立西条農業</v>
      </c>
      <c r="E285" t="s">
        <v>865</v>
      </c>
      <c r="F285" t="s">
        <v>1057</v>
      </c>
      <c r="G285" t="s">
        <v>897</v>
      </c>
      <c r="H285" t="s">
        <v>1307</v>
      </c>
      <c r="I285" t="str">
        <f t="shared" si="11"/>
        <v>広島県</v>
      </c>
      <c r="J285" t="s">
        <v>904</v>
      </c>
    </row>
    <row r="286" spans="1:10">
      <c r="A286">
        <v>280</v>
      </c>
      <c r="C286" s="180">
        <v>34020</v>
      </c>
      <c r="D286" t="str">
        <f t="shared" si="12"/>
        <v>広島県立吉田</v>
      </c>
      <c r="E286" t="s">
        <v>865</v>
      </c>
      <c r="F286" t="s">
        <v>1057</v>
      </c>
      <c r="G286" t="s">
        <v>897</v>
      </c>
      <c r="H286" t="s">
        <v>1308</v>
      </c>
      <c r="I286" t="str">
        <f t="shared" si="11"/>
        <v>広島県</v>
      </c>
      <c r="J286" t="s">
        <v>904</v>
      </c>
    </row>
    <row r="287" spans="1:10">
      <c r="A287">
        <v>281</v>
      </c>
      <c r="C287" s="180">
        <v>34030</v>
      </c>
      <c r="D287" t="str">
        <f t="shared" si="12"/>
        <v>広島県立世羅</v>
      </c>
      <c r="E287" t="s">
        <v>865</v>
      </c>
      <c r="F287" t="s">
        <v>1057</v>
      </c>
      <c r="G287" t="s">
        <v>897</v>
      </c>
      <c r="H287" t="s">
        <v>1309</v>
      </c>
      <c r="I287" t="str">
        <f t="shared" si="11"/>
        <v>広島県</v>
      </c>
      <c r="J287" t="s">
        <v>904</v>
      </c>
    </row>
    <row r="288" spans="1:10">
      <c r="A288">
        <v>282</v>
      </c>
      <c r="C288" s="180">
        <v>34040</v>
      </c>
      <c r="D288" t="str">
        <f t="shared" si="12"/>
        <v>広島県立沼南</v>
      </c>
      <c r="E288" t="s">
        <v>865</v>
      </c>
      <c r="F288" t="s">
        <v>1057</v>
      </c>
      <c r="G288" t="s">
        <v>897</v>
      </c>
      <c r="H288" t="s">
        <v>1058</v>
      </c>
      <c r="I288" t="str">
        <f t="shared" si="11"/>
        <v>広島県</v>
      </c>
      <c r="J288" t="s">
        <v>904</v>
      </c>
    </row>
    <row r="289" spans="1:10">
      <c r="A289">
        <v>283</v>
      </c>
      <c r="C289" s="180">
        <v>34050</v>
      </c>
      <c r="D289" t="str">
        <f t="shared" si="12"/>
        <v>広島県立油木</v>
      </c>
      <c r="E289" t="s">
        <v>865</v>
      </c>
      <c r="F289" t="s">
        <v>1057</v>
      </c>
      <c r="G289" t="s">
        <v>897</v>
      </c>
      <c r="H289" t="s">
        <v>1059</v>
      </c>
      <c r="I289" t="str">
        <f t="shared" si="11"/>
        <v>広島県</v>
      </c>
      <c r="J289" t="s">
        <v>904</v>
      </c>
    </row>
    <row r="290" spans="1:10">
      <c r="A290">
        <v>284</v>
      </c>
      <c r="C290" s="180">
        <v>34060</v>
      </c>
      <c r="D290" t="str">
        <f t="shared" si="12"/>
        <v>広島県立庄原実業</v>
      </c>
      <c r="E290" t="s">
        <v>865</v>
      </c>
      <c r="F290" t="s">
        <v>1057</v>
      </c>
      <c r="G290" t="s">
        <v>897</v>
      </c>
      <c r="H290" t="s">
        <v>1310</v>
      </c>
      <c r="I290" t="str">
        <f t="shared" si="11"/>
        <v>広島県</v>
      </c>
      <c r="J290" t="s">
        <v>904</v>
      </c>
    </row>
    <row r="291" spans="1:10">
      <c r="A291">
        <v>285</v>
      </c>
      <c r="B291" t="s">
        <v>1060</v>
      </c>
      <c r="C291" s="180">
        <v>35010</v>
      </c>
      <c r="D291" t="str">
        <f t="shared" si="12"/>
        <v>山口県立山口農業</v>
      </c>
      <c r="E291" t="s">
        <v>865</v>
      </c>
      <c r="F291" t="s">
        <v>1060</v>
      </c>
      <c r="G291" t="s">
        <v>897</v>
      </c>
      <c r="H291" t="s">
        <v>1311</v>
      </c>
      <c r="I291" t="str">
        <f t="shared" si="11"/>
        <v>山口県</v>
      </c>
      <c r="J291" t="s">
        <v>904</v>
      </c>
    </row>
    <row r="292" spans="1:10">
      <c r="A292">
        <v>286</v>
      </c>
      <c r="C292" s="180">
        <v>35020</v>
      </c>
      <c r="D292" t="str">
        <f t="shared" si="12"/>
        <v>山口県立田布施農工</v>
      </c>
      <c r="E292" t="s">
        <v>865</v>
      </c>
      <c r="F292" t="s">
        <v>1060</v>
      </c>
      <c r="G292" t="s">
        <v>897</v>
      </c>
      <c r="H292" t="s">
        <v>1061</v>
      </c>
      <c r="I292" t="str">
        <f t="shared" si="11"/>
        <v>山口県</v>
      </c>
      <c r="J292" t="s">
        <v>904</v>
      </c>
    </row>
    <row r="293" spans="1:10">
      <c r="A293">
        <v>287</v>
      </c>
      <c r="C293" s="180">
        <v>35030</v>
      </c>
      <c r="D293" t="str">
        <f t="shared" si="12"/>
        <v>山口県立宇部西</v>
      </c>
      <c r="E293" t="s">
        <v>865</v>
      </c>
      <c r="F293" t="s">
        <v>1060</v>
      </c>
      <c r="G293" t="s">
        <v>897</v>
      </c>
      <c r="H293" t="s">
        <v>1312</v>
      </c>
      <c r="I293" t="str">
        <f t="shared" si="11"/>
        <v>山口県</v>
      </c>
      <c r="J293" t="s">
        <v>904</v>
      </c>
    </row>
    <row r="294" spans="1:10">
      <c r="A294">
        <v>288</v>
      </c>
      <c r="C294" s="180">
        <v>35040</v>
      </c>
      <c r="D294" t="str">
        <f t="shared" si="12"/>
        <v>山口県立西市</v>
      </c>
      <c r="E294" t="s">
        <v>865</v>
      </c>
      <c r="F294" t="s">
        <v>1060</v>
      </c>
      <c r="G294" t="s">
        <v>897</v>
      </c>
      <c r="H294" t="s">
        <v>1062</v>
      </c>
      <c r="I294" t="str">
        <f t="shared" si="11"/>
        <v>山口県</v>
      </c>
      <c r="J294" t="s">
        <v>904</v>
      </c>
    </row>
    <row r="295" spans="1:10">
      <c r="A295">
        <v>289</v>
      </c>
      <c r="C295" s="180">
        <v>35050</v>
      </c>
      <c r="D295" t="str">
        <f t="shared" si="12"/>
        <v>山口県立大津緑洋</v>
      </c>
      <c r="E295" t="s">
        <v>865</v>
      </c>
      <c r="F295" t="s">
        <v>1060</v>
      </c>
      <c r="G295" t="s">
        <v>897</v>
      </c>
      <c r="H295" t="s">
        <v>1063</v>
      </c>
      <c r="I295" t="str">
        <f t="shared" si="11"/>
        <v>山口県</v>
      </c>
      <c r="J295" t="s">
        <v>904</v>
      </c>
    </row>
    <row r="296" spans="1:10">
      <c r="A296">
        <v>290</v>
      </c>
      <c r="C296" s="180">
        <v>35060</v>
      </c>
      <c r="D296" t="str">
        <f t="shared" si="12"/>
        <v>山口県立奈古</v>
      </c>
      <c r="E296" t="s">
        <v>865</v>
      </c>
      <c r="F296" t="s">
        <v>1060</v>
      </c>
      <c r="G296" t="s">
        <v>897</v>
      </c>
      <c r="H296" t="s">
        <v>1064</v>
      </c>
      <c r="I296" t="str">
        <f t="shared" si="11"/>
        <v>山口県</v>
      </c>
      <c r="J296" t="s">
        <v>904</v>
      </c>
    </row>
    <row r="297" spans="1:10">
      <c r="A297">
        <v>291</v>
      </c>
      <c r="B297" t="s">
        <v>1065</v>
      </c>
      <c r="C297" s="180">
        <v>36010</v>
      </c>
      <c r="D297" t="str">
        <f t="shared" si="12"/>
        <v>徳島県立城西</v>
      </c>
      <c r="E297" t="s">
        <v>865</v>
      </c>
      <c r="F297" t="s">
        <v>1065</v>
      </c>
      <c r="G297" t="s">
        <v>897</v>
      </c>
      <c r="H297" t="s">
        <v>1066</v>
      </c>
      <c r="I297" t="str">
        <f t="shared" si="11"/>
        <v>徳島県</v>
      </c>
      <c r="J297" t="s">
        <v>904</v>
      </c>
    </row>
    <row r="298" spans="1:10">
      <c r="A298">
        <v>292</v>
      </c>
      <c r="C298" s="180">
        <v>36011</v>
      </c>
      <c r="D298" t="str">
        <f t="shared" si="12"/>
        <v>徳島県立城西(神山分校)</v>
      </c>
      <c r="E298" t="s">
        <v>865</v>
      </c>
      <c r="F298" t="s">
        <v>1065</v>
      </c>
      <c r="G298" t="s">
        <v>897</v>
      </c>
      <c r="H298" t="s">
        <v>1067</v>
      </c>
      <c r="I298" t="str">
        <f t="shared" si="11"/>
        <v>徳島県</v>
      </c>
      <c r="J298" t="s">
        <v>904</v>
      </c>
    </row>
    <row r="299" spans="1:10">
      <c r="A299">
        <v>293</v>
      </c>
      <c r="C299" s="180">
        <v>36020</v>
      </c>
      <c r="D299" t="str">
        <f t="shared" si="12"/>
        <v>徳島県立小松島西</v>
      </c>
      <c r="E299" t="s">
        <v>865</v>
      </c>
      <c r="F299" t="s">
        <v>1065</v>
      </c>
      <c r="G299" t="s">
        <v>897</v>
      </c>
      <c r="H299" t="s">
        <v>1068</v>
      </c>
      <c r="I299" t="str">
        <f t="shared" si="11"/>
        <v>徳島県</v>
      </c>
      <c r="J299" t="s">
        <v>904</v>
      </c>
    </row>
    <row r="300" spans="1:10">
      <c r="A300">
        <v>294</v>
      </c>
      <c r="C300" s="180">
        <v>36021</v>
      </c>
      <c r="D300" t="str">
        <f t="shared" si="12"/>
        <v>徳島県立小松島西(勝浦校)</v>
      </c>
      <c r="E300" t="s">
        <v>865</v>
      </c>
      <c r="F300" t="s">
        <v>1065</v>
      </c>
      <c r="G300" t="s">
        <v>897</v>
      </c>
      <c r="H300" t="s">
        <v>1069</v>
      </c>
      <c r="I300" t="str">
        <f t="shared" si="11"/>
        <v>徳島県</v>
      </c>
      <c r="J300" t="s">
        <v>904</v>
      </c>
    </row>
    <row r="301" spans="1:10">
      <c r="A301">
        <v>295</v>
      </c>
      <c r="C301" s="180">
        <v>36030</v>
      </c>
      <c r="D301" t="str">
        <f t="shared" si="12"/>
        <v>徳島県立吉野川</v>
      </c>
      <c r="E301" t="s">
        <v>865</v>
      </c>
      <c r="F301" t="s">
        <v>1065</v>
      </c>
      <c r="G301" t="s">
        <v>897</v>
      </c>
      <c r="H301" t="s">
        <v>1070</v>
      </c>
      <c r="I301" t="str">
        <f t="shared" si="11"/>
        <v>徳島県</v>
      </c>
      <c r="J301" t="s">
        <v>904</v>
      </c>
    </row>
    <row r="302" spans="1:10">
      <c r="A302">
        <v>296</v>
      </c>
      <c r="C302" s="180">
        <v>36040</v>
      </c>
      <c r="D302" t="str">
        <f t="shared" si="12"/>
        <v>徳島県立三好</v>
      </c>
      <c r="E302" t="s">
        <v>865</v>
      </c>
      <c r="F302" t="s">
        <v>1065</v>
      </c>
      <c r="G302" t="s">
        <v>897</v>
      </c>
      <c r="H302" t="s">
        <v>1071</v>
      </c>
      <c r="I302" t="str">
        <f t="shared" si="11"/>
        <v>徳島県</v>
      </c>
      <c r="J302" t="s">
        <v>904</v>
      </c>
    </row>
    <row r="303" spans="1:10">
      <c r="A303">
        <v>297</v>
      </c>
      <c r="C303" s="180">
        <v>36050</v>
      </c>
      <c r="D303" t="str">
        <f>F303&amp;G303&amp;H303</f>
        <v>徳島県立那賀</v>
      </c>
      <c r="E303" t="s">
        <v>865</v>
      </c>
      <c r="F303" t="s">
        <v>1065</v>
      </c>
      <c r="G303" t="s">
        <v>897</v>
      </c>
      <c r="H303" s="16" t="s">
        <v>1497</v>
      </c>
      <c r="I303" s="16" t="s">
        <v>1498</v>
      </c>
      <c r="J303" s="16" t="s">
        <v>1496</v>
      </c>
    </row>
    <row r="304" spans="1:10">
      <c r="A304">
        <v>298</v>
      </c>
      <c r="B304" t="s">
        <v>1072</v>
      </c>
      <c r="C304" s="180">
        <v>37010</v>
      </c>
      <c r="D304" t="str">
        <f t="shared" si="12"/>
        <v>香川県立農業経営</v>
      </c>
      <c r="E304" t="s">
        <v>865</v>
      </c>
      <c r="F304" t="s">
        <v>1072</v>
      </c>
      <c r="G304" t="s">
        <v>897</v>
      </c>
      <c r="H304" t="s">
        <v>1313</v>
      </c>
      <c r="I304" t="str">
        <f t="shared" si="11"/>
        <v>香川県</v>
      </c>
      <c r="J304" t="s">
        <v>904</v>
      </c>
    </row>
    <row r="305" spans="1:10">
      <c r="A305">
        <v>299</v>
      </c>
      <c r="C305" s="180">
        <v>37020</v>
      </c>
      <c r="D305" t="str">
        <f t="shared" si="12"/>
        <v>香川県立石田</v>
      </c>
      <c r="E305" t="s">
        <v>865</v>
      </c>
      <c r="F305" t="s">
        <v>1072</v>
      </c>
      <c r="G305" t="s">
        <v>897</v>
      </c>
      <c r="H305" t="s">
        <v>1314</v>
      </c>
      <c r="I305" t="str">
        <f t="shared" si="11"/>
        <v>香川県</v>
      </c>
      <c r="J305" t="s">
        <v>904</v>
      </c>
    </row>
    <row r="306" spans="1:10">
      <c r="A306">
        <v>300</v>
      </c>
      <c r="C306" s="180">
        <v>37030</v>
      </c>
      <c r="D306" t="str">
        <f t="shared" si="12"/>
        <v>香川県立高松南</v>
      </c>
      <c r="E306" t="s">
        <v>865</v>
      </c>
      <c r="F306" t="s">
        <v>1072</v>
      </c>
      <c r="G306" t="s">
        <v>897</v>
      </c>
      <c r="H306" t="s">
        <v>1315</v>
      </c>
      <c r="I306" t="str">
        <f t="shared" si="11"/>
        <v>香川県</v>
      </c>
      <c r="J306" t="s">
        <v>904</v>
      </c>
    </row>
    <row r="307" spans="1:10">
      <c r="A307">
        <v>301</v>
      </c>
      <c r="C307" s="180">
        <v>37040</v>
      </c>
      <c r="D307" t="str">
        <f t="shared" si="12"/>
        <v>香川県立飯山</v>
      </c>
      <c r="E307" t="s">
        <v>865</v>
      </c>
      <c r="F307" t="s">
        <v>1072</v>
      </c>
      <c r="G307" t="s">
        <v>897</v>
      </c>
      <c r="H307" t="s">
        <v>1073</v>
      </c>
      <c r="I307" t="str">
        <f t="shared" si="11"/>
        <v>香川県</v>
      </c>
      <c r="J307" t="s">
        <v>904</v>
      </c>
    </row>
    <row r="308" spans="1:10">
      <c r="A308">
        <v>302</v>
      </c>
      <c r="C308" s="180">
        <v>37050</v>
      </c>
      <c r="D308" t="str">
        <f t="shared" si="12"/>
        <v>香川県立笠田</v>
      </c>
      <c r="E308" t="s">
        <v>865</v>
      </c>
      <c r="F308" t="s">
        <v>1072</v>
      </c>
      <c r="G308" t="s">
        <v>897</v>
      </c>
      <c r="H308" t="s">
        <v>1316</v>
      </c>
      <c r="I308" t="str">
        <f t="shared" si="11"/>
        <v>香川県</v>
      </c>
      <c r="J308" t="s">
        <v>904</v>
      </c>
    </row>
    <row r="309" spans="1:10">
      <c r="A309">
        <v>303</v>
      </c>
      <c r="B309" t="s">
        <v>1074</v>
      </c>
      <c r="C309" s="180">
        <v>38010</v>
      </c>
      <c r="D309" t="str">
        <f t="shared" si="12"/>
        <v>愛媛県立丹原</v>
      </c>
      <c r="E309" t="s">
        <v>865</v>
      </c>
      <c r="F309" t="s">
        <v>1074</v>
      </c>
      <c r="G309" t="s">
        <v>897</v>
      </c>
      <c r="H309" t="s">
        <v>1075</v>
      </c>
      <c r="I309" t="str">
        <f t="shared" si="11"/>
        <v>愛媛県</v>
      </c>
      <c r="J309" t="s">
        <v>904</v>
      </c>
    </row>
    <row r="310" spans="1:10">
      <c r="A310">
        <v>304</v>
      </c>
      <c r="C310" s="180">
        <v>38020</v>
      </c>
      <c r="D310" t="str">
        <f t="shared" si="12"/>
        <v>愛媛県立土居</v>
      </c>
      <c r="E310" t="s">
        <v>865</v>
      </c>
      <c r="F310" t="s">
        <v>1074</v>
      </c>
      <c r="G310" t="s">
        <v>897</v>
      </c>
      <c r="H310" t="s">
        <v>1317</v>
      </c>
      <c r="I310" t="str">
        <f t="shared" si="11"/>
        <v>愛媛県</v>
      </c>
      <c r="J310" t="s">
        <v>904</v>
      </c>
    </row>
    <row r="311" spans="1:10">
      <c r="A311">
        <v>305</v>
      </c>
      <c r="C311" s="180">
        <v>38030</v>
      </c>
      <c r="D311" t="str">
        <f t="shared" si="12"/>
        <v>愛媛県立西条農業</v>
      </c>
      <c r="E311" t="s">
        <v>865</v>
      </c>
      <c r="F311" t="s">
        <v>1074</v>
      </c>
      <c r="G311" t="s">
        <v>897</v>
      </c>
      <c r="H311" t="s">
        <v>1318</v>
      </c>
      <c r="I311" t="str">
        <f t="shared" si="11"/>
        <v>愛媛県</v>
      </c>
      <c r="J311" t="s">
        <v>904</v>
      </c>
    </row>
    <row r="312" spans="1:10">
      <c r="A312">
        <v>306</v>
      </c>
      <c r="C312" s="180">
        <v>38040</v>
      </c>
      <c r="D312" t="str">
        <f t="shared" si="12"/>
        <v>愛媛県立今治南</v>
      </c>
      <c r="E312" t="s">
        <v>865</v>
      </c>
      <c r="F312" t="s">
        <v>1074</v>
      </c>
      <c r="G312" t="s">
        <v>897</v>
      </c>
      <c r="H312" t="s">
        <v>1319</v>
      </c>
      <c r="I312" t="str">
        <f t="shared" si="11"/>
        <v>愛媛県</v>
      </c>
      <c r="J312" t="s">
        <v>904</v>
      </c>
    </row>
    <row r="313" spans="1:10">
      <c r="A313">
        <v>307</v>
      </c>
      <c r="C313" s="180">
        <v>38050</v>
      </c>
      <c r="D313" t="str">
        <f t="shared" si="12"/>
        <v>愛媛県立上浮穴</v>
      </c>
      <c r="E313" t="s">
        <v>865</v>
      </c>
      <c r="F313" t="s">
        <v>1074</v>
      </c>
      <c r="G313" t="s">
        <v>897</v>
      </c>
      <c r="H313" t="s">
        <v>1320</v>
      </c>
      <c r="I313" t="str">
        <f t="shared" si="11"/>
        <v>愛媛県</v>
      </c>
      <c r="J313" t="s">
        <v>904</v>
      </c>
    </row>
    <row r="314" spans="1:10">
      <c r="A314">
        <v>308</v>
      </c>
      <c r="C314" s="180">
        <v>38060</v>
      </c>
      <c r="D314" t="str">
        <f t="shared" si="12"/>
        <v>愛媛県立伊予農業</v>
      </c>
      <c r="E314" t="s">
        <v>865</v>
      </c>
      <c r="F314" t="s">
        <v>1074</v>
      </c>
      <c r="G314" t="s">
        <v>897</v>
      </c>
      <c r="H314" t="s">
        <v>1321</v>
      </c>
      <c r="I314" t="str">
        <f t="shared" si="11"/>
        <v>愛媛県</v>
      </c>
      <c r="J314" t="s">
        <v>904</v>
      </c>
    </row>
    <row r="315" spans="1:10">
      <c r="A315">
        <v>309</v>
      </c>
      <c r="C315" s="180">
        <v>38070</v>
      </c>
      <c r="D315" t="str">
        <f t="shared" si="12"/>
        <v>愛媛県立大洲農業</v>
      </c>
      <c r="E315" t="s">
        <v>865</v>
      </c>
      <c r="F315" t="s">
        <v>1074</v>
      </c>
      <c r="G315" t="s">
        <v>897</v>
      </c>
      <c r="H315" t="s">
        <v>1322</v>
      </c>
      <c r="I315" t="str">
        <f t="shared" si="11"/>
        <v>愛媛県</v>
      </c>
      <c r="J315" t="s">
        <v>904</v>
      </c>
    </row>
    <row r="316" spans="1:10">
      <c r="A316">
        <v>310</v>
      </c>
      <c r="C316" s="180">
        <v>38080</v>
      </c>
      <c r="D316" t="str">
        <f t="shared" si="12"/>
        <v>愛媛県立川之石</v>
      </c>
      <c r="E316" t="s">
        <v>865</v>
      </c>
      <c r="F316" t="s">
        <v>1074</v>
      </c>
      <c r="G316" t="s">
        <v>897</v>
      </c>
      <c r="H316" t="s">
        <v>1323</v>
      </c>
      <c r="I316" t="str">
        <f t="shared" si="11"/>
        <v>愛媛県</v>
      </c>
      <c r="J316" t="s">
        <v>904</v>
      </c>
    </row>
    <row r="317" spans="1:10">
      <c r="A317">
        <v>311</v>
      </c>
      <c r="C317" s="180">
        <v>38090</v>
      </c>
      <c r="D317" t="str">
        <f t="shared" si="12"/>
        <v>愛媛県立宇和</v>
      </c>
      <c r="E317" t="s">
        <v>865</v>
      </c>
      <c r="F317" t="s">
        <v>1074</v>
      </c>
      <c r="G317" t="s">
        <v>897</v>
      </c>
      <c r="H317" t="s">
        <v>1324</v>
      </c>
      <c r="I317" t="str">
        <f t="shared" si="11"/>
        <v>愛媛県</v>
      </c>
      <c r="J317" t="s">
        <v>904</v>
      </c>
    </row>
    <row r="318" spans="1:10">
      <c r="A318">
        <v>312</v>
      </c>
      <c r="C318" s="180">
        <v>38100</v>
      </c>
      <c r="D318" t="str">
        <f t="shared" si="12"/>
        <v>愛媛県立野村</v>
      </c>
      <c r="E318" t="s">
        <v>865</v>
      </c>
      <c r="F318" t="s">
        <v>1074</v>
      </c>
      <c r="G318" t="s">
        <v>897</v>
      </c>
      <c r="H318" t="s">
        <v>1325</v>
      </c>
      <c r="I318" t="str">
        <f t="shared" si="11"/>
        <v>愛媛県</v>
      </c>
      <c r="J318" t="s">
        <v>904</v>
      </c>
    </row>
    <row r="319" spans="1:10">
      <c r="A319">
        <v>313</v>
      </c>
      <c r="C319" s="180">
        <v>38110</v>
      </c>
      <c r="D319" t="str">
        <f t="shared" si="12"/>
        <v>愛媛県立三間</v>
      </c>
      <c r="E319" t="s">
        <v>865</v>
      </c>
      <c r="F319" t="s">
        <v>1074</v>
      </c>
      <c r="G319" t="s">
        <v>897</v>
      </c>
      <c r="H319" t="s">
        <v>1326</v>
      </c>
      <c r="I319" t="str">
        <f t="shared" si="11"/>
        <v>愛媛県</v>
      </c>
      <c r="J319" t="s">
        <v>904</v>
      </c>
    </row>
    <row r="320" spans="1:10">
      <c r="A320">
        <v>314</v>
      </c>
      <c r="C320" s="180">
        <v>38120</v>
      </c>
      <c r="D320" t="str">
        <f t="shared" si="12"/>
        <v>愛媛県立北宇和</v>
      </c>
      <c r="E320" t="s">
        <v>865</v>
      </c>
      <c r="F320" t="s">
        <v>1074</v>
      </c>
      <c r="G320" t="s">
        <v>897</v>
      </c>
      <c r="H320" t="s">
        <v>1327</v>
      </c>
      <c r="I320" t="str">
        <f t="shared" si="11"/>
        <v>愛媛県</v>
      </c>
      <c r="J320" t="s">
        <v>904</v>
      </c>
    </row>
    <row r="321" spans="1:10">
      <c r="A321">
        <v>315</v>
      </c>
      <c r="C321" s="180">
        <v>38130</v>
      </c>
      <c r="D321" t="str">
        <f t="shared" si="12"/>
        <v>愛媛県立南宇和</v>
      </c>
      <c r="E321" t="s">
        <v>865</v>
      </c>
      <c r="F321" t="s">
        <v>1074</v>
      </c>
      <c r="G321" t="s">
        <v>897</v>
      </c>
      <c r="H321" t="s">
        <v>1328</v>
      </c>
      <c r="I321" t="str">
        <f t="shared" si="11"/>
        <v>愛媛県</v>
      </c>
      <c r="J321" t="s">
        <v>904</v>
      </c>
    </row>
    <row r="322" spans="1:10">
      <c r="A322">
        <v>316</v>
      </c>
      <c r="C322" s="180">
        <v>38140</v>
      </c>
      <c r="D322" t="str">
        <f t="shared" si="12"/>
        <v>愛媛大学附属</v>
      </c>
      <c r="E322" t="s">
        <v>865</v>
      </c>
      <c r="H322" t="s">
        <v>1076</v>
      </c>
      <c r="I322" t="s">
        <v>1074</v>
      </c>
      <c r="J322" t="s">
        <v>904</v>
      </c>
    </row>
    <row r="323" spans="1:10">
      <c r="A323">
        <v>317</v>
      </c>
      <c r="B323" t="s">
        <v>1077</v>
      </c>
      <c r="C323" s="180">
        <v>39010</v>
      </c>
      <c r="D323" t="str">
        <f t="shared" si="12"/>
        <v>高知県立高知農業</v>
      </c>
      <c r="E323" t="s">
        <v>865</v>
      </c>
      <c r="F323" t="s">
        <v>1077</v>
      </c>
      <c r="G323" t="s">
        <v>897</v>
      </c>
      <c r="H323" t="s">
        <v>1329</v>
      </c>
      <c r="I323" t="str">
        <f t="shared" si="11"/>
        <v>高知県</v>
      </c>
      <c r="J323" t="s">
        <v>904</v>
      </c>
    </row>
    <row r="324" spans="1:10">
      <c r="A324">
        <v>318</v>
      </c>
      <c r="C324" s="180">
        <v>39020</v>
      </c>
      <c r="D324" t="str">
        <f t="shared" si="12"/>
        <v>高知県立幡多農業</v>
      </c>
      <c r="E324" t="s">
        <v>865</v>
      </c>
      <c r="F324" t="s">
        <v>1077</v>
      </c>
      <c r="G324" t="s">
        <v>897</v>
      </c>
      <c r="H324" t="s">
        <v>1330</v>
      </c>
      <c r="I324" t="str">
        <f t="shared" si="11"/>
        <v>高知県</v>
      </c>
      <c r="J324" t="s">
        <v>904</v>
      </c>
    </row>
    <row r="325" spans="1:10">
      <c r="A325">
        <v>319</v>
      </c>
      <c r="C325" s="180">
        <v>39030</v>
      </c>
      <c r="D325" t="str">
        <f t="shared" si="12"/>
        <v>高知県立春野</v>
      </c>
      <c r="E325" t="s">
        <v>865</v>
      </c>
      <c r="F325" t="s">
        <v>1077</v>
      </c>
      <c r="G325" t="s">
        <v>897</v>
      </c>
      <c r="H325" t="s">
        <v>1331</v>
      </c>
      <c r="I325" t="str">
        <f t="shared" si="11"/>
        <v>高知県</v>
      </c>
      <c r="J325" t="s">
        <v>904</v>
      </c>
    </row>
    <row r="326" spans="1:10">
      <c r="A326">
        <v>320</v>
      </c>
      <c r="B326" t="s">
        <v>1078</v>
      </c>
      <c r="C326" s="180">
        <v>40010</v>
      </c>
      <c r="D326" t="str">
        <f t="shared" si="12"/>
        <v>福岡県立糸島農業</v>
      </c>
      <c r="E326" t="s">
        <v>865</v>
      </c>
      <c r="F326" t="s">
        <v>1078</v>
      </c>
      <c r="G326" t="s">
        <v>897</v>
      </c>
      <c r="H326" t="s">
        <v>1332</v>
      </c>
      <c r="I326" t="str">
        <f t="shared" si="11"/>
        <v>福岡県</v>
      </c>
      <c r="J326" t="s">
        <v>904</v>
      </c>
    </row>
    <row r="327" spans="1:10">
      <c r="A327">
        <v>321</v>
      </c>
      <c r="C327" s="180">
        <v>40020</v>
      </c>
      <c r="D327" t="str">
        <f t="shared" si="12"/>
        <v>福岡県立行橋</v>
      </c>
      <c r="E327" t="s">
        <v>865</v>
      </c>
      <c r="F327" t="s">
        <v>1078</v>
      </c>
      <c r="G327" t="s">
        <v>897</v>
      </c>
      <c r="H327" t="s">
        <v>1079</v>
      </c>
      <c r="I327" t="str">
        <f t="shared" si="11"/>
        <v>福岡県</v>
      </c>
      <c r="J327" t="s">
        <v>904</v>
      </c>
    </row>
    <row r="328" spans="1:10">
      <c r="A328">
        <v>322</v>
      </c>
      <c r="C328" s="180">
        <v>40030</v>
      </c>
      <c r="D328" t="str">
        <f t="shared" si="12"/>
        <v>福岡県立遠賀</v>
      </c>
      <c r="E328" t="s">
        <v>865</v>
      </c>
      <c r="F328" t="s">
        <v>1078</v>
      </c>
      <c r="G328" t="s">
        <v>897</v>
      </c>
      <c r="H328" t="s">
        <v>1080</v>
      </c>
      <c r="I328" t="str">
        <f t="shared" ref="I328:I392" si="13">F328&amp;J328</f>
        <v>福岡県</v>
      </c>
      <c r="J328" t="s">
        <v>904</v>
      </c>
    </row>
    <row r="329" spans="1:10">
      <c r="A329">
        <v>323</v>
      </c>
      <c r="C329" s="180">
        <v>40040</v>
      </c>
      <c r="D329" t="str">
        <f t="shared" si="12"/>
        <v>福岡県立福岡農業</v>
      </c>
      <c r="E329" t="s">
        <v>865</v>
      </c>
      <c r="F329" t="s">
        <v>1078</v>
      </c>
      <c r="G329" t="s">
        <v>897</v>
      </c>
      <c r="H329" t="s">
        <v>1333</v>
      </c>
      <c r="I329" t="str">
        <f t="shared" si="13"/>
        <v>福岡県</v>
      </c>
      <c r="J329" t="s">
        <v>904</v>
      </c>
    </row>
    <row r="330" spans="1:10">
      <c r="A330">
        <v>324</v>
      </c>
      <c r="C330" s="180">
        <v>40050</v>
      </c>
      <c r="D330" t="str">
        <f t="shared" si="12"/>
        <v>福岡県立久留米筑水</v>
      </c>
      <c r="E330" t="s">
        <v>865</v>
      </c>
      <c r="F330" t="s">
        <v>1078</v>
      </c>
      <c r="G330" t="s">
        <v>897</v>
      </c>
      <c r="H330" t="s">
        <v>1081</v>
      </c>
      <c r="I330" t="str">
        <f t="shared" si="13"/>
        <v>福岡県</v>
      </c>
      <c r="J330" t="s">
        <v>904</v>
      </c>
    </row>
    <row r="331" spans="1:10">
      <c r="A331">
        <v>325</v>
      </c>
      <c r="C331" s="180">
        <v>40060</v>
      </c>
      <c r="D331" t="str">
        <f t="shared" si="12"/>
        <v>福岡県立八女農業</v>
      </c>
      <c r="E331" t="s">
        <v>865</v>
      </c>
      <c r="F331" t="s">
        <v>1078</v>
      </c>
      <c r="G331" t="s">
        <v>897</v>
      </c>
      <c r="H331" t="s">
        <v>1082</v>
      </c>
      <c r="I331" t="str">
        <f t="shared" si="13"/>
        <v>福岡県</v>
      </c>
      <c r="J331" t="s">
        <v>904</v>
      </c>
    </row>
    <row r="332" spans="1:10">
      <c r="A332">
        <v>326</v>
      </c>
      <c r="C332" s="180">
        <v>40070</v>
      </c>
      <c r="D332" t="str">
        <f t="shared" si="12"/>
        <v>福岡県立朝倉光陽</v>
      </c>
      <c r="E332" t="s">
        <v>865</v>
      </c>
      <c r="F332" t="s">
        <v>1078</v>
      </c>
      <c r="G332" t="s">
        <v>897</v>
      </c>
      <c r="H332" t="s">
        <v>1083</v>
      </c>
      <c r="I332" t="str">
        <f t="shared" si="13"/>
        <v>福岡県</v>
      </c>
      <c r="J332" t="s">
        <v>904</v>
      </c>
    </row>
    <row r="333" spans="1:10">
      <c r="A333">
        <v>327</v>
      </c>
      <c r="C333" s="180">
        <v>40080</v>
      </c>
      <c r="D333" t="str">
        <f t="shared" si="12"/>
        <v>福岡県立田川科学技術</v>
      </c>
      <c r="E333" t="s">
        <v>865</v>
      </c>
      <c r="F333" t="s">
        <v>1078</v>
      </c>
      <c r="G333" t="s">
        <v>897</v>
      </c>
      <c r="H333" t="s">
        <v>1334</v>
      </c>
      <c r="I333" t="str">
        <f t="shared" si="13"/>
        <v>福岡県</v>
      </c>
      <c r="J333" t="s">
        <v>904</v>
      </c>
    </row>
    <row r="334" spans="1:10">
      <c r="A334">
        <v>328</v>
      </c>
      <c r="C334" s="180">
        <v>40090</v>
      </c>
      <c r="D334" t="str">
        <f t="shared" si="12"/>
        <v>福岡県立嘉穂総合</v>
      </c>
      <c r="E334" t="s">
        <v>865</v>
      </c>
      <c r="F334" t="s">
        <v>1078</v>
      </c>
      <c r="G334" t="s">
        <v>897</v>
      </c>
      <c r="H334" t="s">
        <v>1084</v>
      </c>
      <c r="I334" t="str">
        <f t="shared" si="13"/>
        <v>福岡県</v>
      </c>
      <c r="J334" t="s">
        <v>904</v>
      </c>
    </row>
    <row r="335" spans="1:10">
      <c r="A335">
        <v>329</v>
      </c>
      <c r="B335" t="s">
        <v>1085</v>
      </c>
      <c r="C335" s="180">
        <v>41010</v>
      </c>
      <c r="D335" t="str">
        <f t="shared" si="12"/>
        <v>佐賀県立佐賀農業</v>
      </c>
      <c r="E335" t="s">
        <v>865</v>
      </c>
      <c r="F335" t="s">
        <v>1085</v>
      </c>
      <c r="G335" t="s">
        <v>897</v>
      </c>
      <c r="H335" t="s">
        <v>1335</v>
      </c>
      <c r="I335" t="str">
        <f t="shared" si="13"/>
        <v>佐賀県</v>
      </c>
      <c r="J335" t="s">
        <v>904</v>
      </c>
    </row>
    <row r="336" spans="1:10">
      <c r="A336">
        <v>330</v>
      </c>
      <c r="C336" s="180">
        <v>41020</v>
      </c>
      <c r="D336" t="str">
        <f t="shared" ref="D336:D393" si="14">F336&amp;G336&amp;H336</f>
        <v>佐賀県立神埼清明</v>
      </c>
      <c r="E336" t="s">
        <v>865</v>
      </c>
      <c r="F336" t="s">
        <v>1085</v>
      </c>
      <c r="G336" t="s">
        <v>897</v>
      </c>
      <c r="H336" t="s">
        <v>1086</v>
      </c>
      <c r="I336" t="str">
        <f t="shared" si="13"/>
        <v>佐賀県</v>
      </c>
      <c r="J336" t="s">
        <v>904</v>
      </c>
    </row>
    <row r="337" spans="1:10">
      <c r="A337">
        <v>331</v>
      </c>
      <c r="C337" s="180">
        <v>41030</v>
      </c>
      <c r="D337" t="str">
        <f t="shared" si="14"/>
        <v>佐賀県立伊万里農林</v>
      </c>
      <c r="E337" t="s">
        <v>865</v>
      </c>
      <c r="F337" t="s">
        <v>1085</v>
      </c>
      <c r="G337" t="s">
        <v>897</v>
      </c>
      <c r="H337" t="s">
        <v>1336</v>
      </c>
      <c r="I337" t="str">
        <f t="shared" si="13"/>
        <v>佐賀県</v>
      </c>
      <c r="J337" t="s">
        <v>904</v>
      </c>
    </row>
    <row r="338" spans="1:10">
      <c r="A338">
        <v>332</v>
      </c>
      <c r="C338" s="180">
        <v>41040</v>
      </c>
      <c r="D338" t="str">
        <f t="shared" si="14"/>
        <v>佐賀県立高志館</v>
      </c>
      <c r="E338" t="s">
        <v>865</v>
      </c>
      <c r="F338" t="s">
        <v>1085</v>
      </c>
      <c r="G338" t="s">
        <v>897</v>
      </c>
      <c r="H338" t="s">
        <v>1087</v>
      </c>
      <c r="I338" t="str">
        <f t="shared" si="13"/>
        <v>佐賀県</v>
      </c>
      <c r="J338" t="s">
        <v>904</v>
      </c>
    </row>
    <row r="339" spans="1:10">
      <c r="A339">
        <v>333</v>
      </c>
      <c r="C339" s="180">
        <v>41050</v>
      </c>
      <c r="D339" t="str">
        <f t="shared" si="14"/>
        <v>佐賀県立唐津南</v>
      </c>
      <c r="E339" t="s">
        <v>865</v>
      </c>
      <c r="F339" t="s">
        <v>1085</v>
      </c>
      <c r="G339" t="s">
        <v>897</v>
      </c>
      <c r="H339" t="s">
        <v>1088</v>
      </c>
      <c r="I339" t="str">
        <f t="shared" si="13"/>
        <v>佐賀県</v>
      </c>
      <c r="J339" t="s">
        <v>904</v>
      </c>
    </row>
    <row r="340" spans="1:10">
      <c r="A340">
        <v>334</v>
      </c>
      <c r="B340" t="s">
        <v>1089</v>
      </c>
      <c r="C340" s="180">
        <v>42010</v>
      </c>
      <c r="D340" t="str">
        <f t="shared" si="14"/>
        <v>長崎県立諫早農業</v>
      </c>
      <c r="E340" t="s">
        <v>865</v>
      </c>
      <c r="F340" t="s">
        <v>1089</v>
      </c>
      <c r="G340" t="s">
        <v>897</v>
      </c>
      <c r="H340" t="s">
        <v>1090</v>
      </c>
      <c r="I340" t="str">
        <f t="shared" si="13"/>
        <v>長崎県</v>
      </c>
      <c r="J340" t="s">
        <v>904</v>
      </c>
    </row>
    <row r="341" spans="1:10">
      <c r="A341">
        <v>335</v>
      </c>
      <c r="C341" s="180">
        <v>42020</v>
      </c>
      <c r="D341" t="str">
        <f t="shared" si="14"/>
        <v>長崎県立島原農業</v>
      </c>
      <c r="E341" t="s">
        <v>865</v>
      </c>
      <c r="F341" t="s">
        <v>1089</v>
      </c>
      <c r="G341" t="s">
        <v>897</v>
      </c>
      <c r="H341" t="s">
        <v>1337</v>
      </c>
      <c r="I341" t="str">
        <f t="shared" si="13"/>
        <v>長崎県</v>
      </c>
      <c r="J341" t="s">
        <v>904</v>
      </c>
    </row>
    <row r="342" spans="1:10">
      <c r="A342">
        <v>336</v>
      </c>
      <c r="C342" s="180">
        <v>42030</v>
      </c>
      <c r="D342" t="str">
        <f t="shared" si="14"/>
        <v>長崎県立大村城南</v>
      </c>
      <c r="E342" t="s">
        <v>865</v>
      </c>
      <c r="F342" t="s">
        <v>1089</v>
      </c>
      <c r="G342" t="s">
        <v>897</v>
      </c>
      <c r="H342" t="s">
        <v>1338</v>
      </c>
      <c r="I342" t="str">
        <f t="shared" si="13"/>
        <v>長崎県</v>
      </c>
      <c r="J342" t="s">
        <v>904</v>
      </c>
    </row>
    <row r="343" spans="1:10">
      <c r="A343">
        <v>337</v>
      </c>
      <c r="C343" s="180">
        <v>42040</v>
      </c>
      <c r="D343" t="str">
        <f t="shared" si="14"/>
        <v>長崎県立西彼農業</v>
      </c>
      <c r="E343" t="s">
        <v>865</v>
      </c>
      <c r="F343" t="s">
        <v>1089</v>
      </c>
      <c r="G343" t="s">
        <v>897</v>
      </c>
      <c r="H343" t="s">
        <v>1091</v>
      </c>
      <c r="I343" t="str">
        <f t="shared" si="13"/>
        <v>長崎県</v>
      </c>
      <c r="J343" t="s">
        <v>904</v>
      </c>
    </row>
    <row r="344" spans="1:10">
      <c r="A344">
        <v>338</v>
      </c>
      <c r="C344" s="180">
        <v>42050</v>
      </c>
      <c r="D344" t="str">
        <f t="shared" si="14"/>
        <v>長崎県立北松農業</v>
      </c>
      <c r="E344" t="s">
        <v>865</v>
      </c>
      <c r="F344" t="s">
        <v>1089</v>
      </c>
      <c r="G344" t="s">
        <v>897</v>
      </c>
      <c r="H344" t="s">
        <v>1092</v>
      </c>
      <c r="I344" t="str">
        <f t="shared" si="13"/>
        <v>長崎県</v>
      </c>
      <c r="J344" t="s">
        <v>904</v>
      </c>
    </row>
    <row r="345" spans="1:10">
      <c r="A345">
        <v>339</v>
      </c>
      <c r="B345" t="s">
        <v>1093</v>
      </c>
      <c r="C345" s="180">
        <v>43010</v>
      </c>
      <c r="D345" t="str">
        <f t="shared" si="14"/>
        <v>熊本県立熊本農業</v>
      </c>
      <c r="E345" t="s">
        <v>865</v>
      </c>
      <c r="F345" t="s">
        <v>1093</v>
      </c>
      <c r="G345" t="s">
        <v>897</v>
      </c>
      <c r="H345" t="s">
        <v>1339</v>
      </c>
      <c r="I345" t="str">
        <f t="shared" si="13"/>
        <v>熊本県</v>
      </c>
      <c r="J345" t="s">
        <v>904</v>
      </c>
    </row>
    <row r="346" spans="1:10">
      <c r="A346">
        <v>340</v>
      </c>
      <c r="C346" s="180">
        <v>43020</v>
      </c>
      <c r="D346" t="str">
        <f t="shared" si="14"/>
        <v>熊本県立北稜</v>
      </c>
      <c r="E346" t="s">
        <v>865</v>
      </c>
      <c r="F346" t="s">
        <v>1093</v>
      </c>
      <c r="G346" t="s">
        <v>897</v>
      </c>
      <c r="H346" t="s">
        <v>1094</v>
      </c>
      <c r="I346" t="str">
        <f t="shared" si="13"/>
        <v>熊本県</v>
      </c>
      <c r="J346" t="s">
        <v>904</v>
      </c>
    </row>
    <row r="347" spans="1:10">
      <c r="A347">
        <v>341</v>
      </c>
      <c r="C347" s="180">
        <v>43030</v>
      </c>
      <c r="D347" t="str">
        <f t="shared" si="14"/>
        <v>熊本県立鹿本農業</v>
      </c>
      <c r="E347" t="s">
        <v>865</v>
      </c>
      <c r="F347" t="s">
        <v>1093</v>
      </c>
      <c r="G347" t="s">
        <v>897</v>
      </c>
      <c r="H347" t="s">
        <v>1340</v>
      </c>
      <c r="I347" t="str">
        <f t="shared" si="13"/>
        <v>熊本県</v>
      </c>
      <c r="J347" t="s">
        <v>904</v>
      </c>
    </row>
    <row r="348" spans="1:10">
      <c r="A348">
        <v>342</v>
      </c>
      <c r="C348" s="180">
        <v>43040</v>
      </c>
      <c r="D348" t="str">
        <f t="shared" si="14"/>
        <v>熊本県立菊池農業</v>
      </c>
      <c r="E348" t="s">
        <v>865</v>
      </c>
      <c r="F348" t="s">
        <v>1093</v>
      </c>
      <c r="G348" t="s">
        <v>897</v>
      </c>
      <c r="H348" t="s">
        <v>1341</v>
      </c>
      <c r="I348" t="str">
        <f t="shared" si="13"/>
        <v>熊本県</v>
      </c>
      <c r="J348" t="s">
        <v>904</v>
      </c>
    </row>
    <row r="349" spans="1:10">
      <c r="A349">
        <v>343</v>
      </c>
      <c r="C349" s="180">
        <v>43050</v>
      </c>
      <c r="D349" t="str">
        <f t="shared" si="14"/>
        <v>熊本県立翔陽</v>
      </c>
      <c r="E349" t="s">
        <v>865</v>
      </c>
      <c r="F349" t="s">
        <v>1093</v>
      </c>
      <c r="G349" t="s">
        <v>897</v>
      </c>
      <c r="H349" t="s">
        <v>1095</v>
      </c>
      <c r="I349" t="str">
        <f t="shared" si="13"/>
        <v>熊本県</v>
      </c>
      <c r="J349" t="s">
        <v>904</v>
      </c>
    </row>
    <row r="350" spans="1:10">
      <c r="A350">
        <v>344</v>
      </c>
      <c r="C350" s="180">
        <v>43060</v>
      </c>
      <c r="D350" t="str">
        <f t="shared" si="14"/>
        <v>熊本県立阿蘇中央</v>
      </c>
      <c r="E350" t="s">
        <v>865</v>
      </c>
      <c r="F350" t="s">
        <v>1093</v>
      </c>
      <c r="G350" t="s">
        <v>897</v>
      </c>
      <c r="H350" t="s">
        <v>1342</v>
      </c>
      <c r="I350" t="str">
        <f t="shared" si="13"/>
        <v>熊本県</v>
      </c>
      <c r="J350" t="s">
        <v>904</v>
      </c>
    </row>
    <row r="351" spans="1:10">
      <c r="A351">
        <v>345</v>
      </c>
      <c r="C351" s="180">
        <v>43070</v>
      </c>
      <c r="D351" t="str">
        <f t="shared" si="14"/>
        <v>熊本県立矢部</v>
      </c>
      <c r="E351" t="s">
        <v>865</v>
      </c>
      <c r="F351" t="s">
        <v>1093</v>
      </c>
      <c r="G351" t="s">
        <v>897</v>
      </c>
      <c r="H351" t="s">
        <v>1096</v>
      </c>
      <c r="I351" t="str">
        <f t="shared" si="13"/>
        <v>熊本県</v>
      </c>
      <c r="J351" t="s">
        <v>904</v>
      </c>
    </row>
    <row r="352" spans="1:10">
      <c r="A352">
        <v>346</v>
      </c>
      <c r="C352" s="180">
        <v>43080</v>
      </c>
      <c r="D352" t="str">
        <f t="shared" si="14"/>
        <v>熊本県立八代農業</v>
      </c>
      <c r="E352" t="s">
        <v>865</v>
      </c>
      <c r="F352" t="s">
        <v>1093</v>
      </c>
      <c r="G352" t="s">
        <v>897</v>
      </c>
      <c r="H352" t="s">
        <v>1343</v>
      </c>
      <c r="I352" t="str">
        <f t="shared" si="13"/>
        <v>熊本県</v>
      </c>
      <c r="J352" t="s">
        <v>904</v>
      </c>
    </row>
    <row r="353" spans="1:10">
      <c r="A353">
        <v>347</v>
      </c>
      <c r="C353" s="180">
        <v>43081</v>
      </c>
      <c r="D353" t="str">
        <f t="shared" si="14"/>
        <v>熊本県立八代農業(泉分校)</v>
      </c>
      <c r="E353" t="s">
        <v>865</v>
      </c>
      <c r="F353" t="s">
        <v>1093</v>
      </c>
      <c r="G353" t="s">
        <v>897</v>
      </c>
      <c r="H353" t="s">
        <v>1344</v>
      </c>
      <c r="I353" t="str">
        <f t="shared" si="13"/>
        <v>熊本県</v>
      </c>
      <c r="J353" t="s">
        <v>904</v>
      </c>
    </row>
    <row r="354" spans="1:10">
      <c r="A354">
        <v>348</v>
      </c>
      <c r="C354" s="180">
        <v>43090</v>
      </c>
      <c r="D354" t="str">
        <f t="shared" si="14"/>
        <v>熊本県立芦北</v>
      </c>
      <c r="E354" t="s">
        <v>865</v>
      </c>
      <c r="F354" t="s">
        <v>1093</v>
      </c>
      <c r="G354" t="s">
        <v>897</v>
      </c>
      <c r="H354" t="s">
        <v>1097</v>
      </c>
      <c r="I354" t="str">
        <f t="shared" si="13"/>
        <v>熊本県</v>
      </c>
      <c r="J354" t="s">
        <v>904</v>
      </c>
    </row>
    <row r="355" spans="1:10">
      <c r="A355">
        <v>349</v>
      </c>
      <c r="C355" s="180">
        <v>43100</v>
      </c>
      <c r="D355" t="str">
        <f t="shared" si="14"/>
        <v>熊本県立南稜</v>
      </c>
      <c r="E355" t="s">
        <v>865</v>
      </c>
      <c r="F355" t="s">
        <v>1093</v>
      </c>
      <c r="G355" t="s">
        <v>897</v>
      </c>
      <c r="H355" t="s">
        <v>1098</v>
      </c>
      <c r="I355" t="str">
        <f t="shared" si="13"/>
        <v>熊本県</v>
      </c>
      <c r="J355" t="s">
        <v>904</v>
      </c>
    </row>
    <row r="356" spans="1:10">
      <c r="A356">
        <v>350</v>
      </c>
      <c r="C356" s="180">
        <v>43110</v>
      </c>
      <c r="D356" t="str">
        <f t="shared" si="14"/>
        <v>熊本県立天草拓心</v>
      </c>
      <c r="E356" t="s">
        <v>865</v>
      </c>
      <c r="F356" t="s">
        <v>1093</v>
      </c>
      <c r="G356" t="s">
        <v>897</v>
      </c>
      <c r="H356" t="s">
        <v>1345</v>
      </c>
      <c r="I356" t="str">
        <f t="shared" si="13"/>
        <v>熊本県</v>
      </c>
      <c r="J356" t="s">
        <v>904</v>
      </c>
    </row>
    <row r="357" spans="1:10">
      <c r="A357">
        <v>351</v>
      </c>
      <c r="C357" s="180">
        <v>43111</v>
      </c>
      <c r="D357" t="str">
        <f t="shared" si="14"/>
        <v>熊本県立苓明</v>
      </c>
      <c r="E357" t="s">
        <v>865</v>
      </c>
      <c r="F357" t="s">
        <v>1093</v>
      </c>
      <c r="G357" t="s">
        <v>897</v>
      </c>
      <c r="H357" s="16" t="s">
        <v>1494</v>
      </c>
      <c r="I357" s="16" t="s">
        <v>1495</v>
      </c>
      <c r="J357" s="16" t="s">
        <v>1496</v>
      </c>
    </row>
    <row r="358" spans="1:10">
      <c r="A358">
        <v>352</v>
      </c>
      <c r="C358" s="180">
        <v>43120</v>
      </c>
      <c r="D358" t="str">
        <f t="shared" si="14"/>
        <v>熊本県立河浦</v>
      </c>
      <c r="E358" t="s">
        <v>865</v>
      </c>
      <c r="F358" t="s">
        <v>1093</v>
      </c>
      <c r="G358" t="s">
        <v>897</v>
      </c>
      <c r="H358" t="s">
        <v>1099</v>
      </c>
      <c r="I358" t="str">
        <f t="shared" si="13"/>
        <v>熊本県</v>
      </c>
      <c r="J358" t="s">
        <v>904</v>
      </c>
    </row>
    <row r="359" spans="1:10">
      <c r="A359">
        <v>353</v>
      </c>
      <c r="B359" t="s">
        <v>1100</v>
      </c>
      <c r="C359" s="180">
        <v>44010</v>
      </c>
      <c r="D359" t="str">
        <f t="shared" si="14"/>
        <v>大分県立日出総合</v>
      </c>
      <c r="E359" t="s">
        <v>865</v>
      </c>
      <c r="F359" t="s">
        <v>1100</v>
      </c>
      <c r="G359" t="s">
        <v>897</v>
      </c>
      <c r="H359" t="s">
        <v>1101</v>
      </c>
      <c r="I359" t="str">
        <f t="shared" si="13"/>
        <v>大分県</v>
      </c>
      <c r="J359" t="s">
        <v>904</v>
      </c>
    </row>
    <row r="360" spans="1:10">
      <c r="A360">
        <v>355</v>
      </c>
      <c r="C360" s="180">
        <v>44020</v>
      </c>
      <c r="D360" t="str">
        <f t="shared" si="14"/>
        <v>大分県立国東</v>
      </c>
      <c r="E360" t="s">
        <v>865</v>
      </c>
      <c r="F360" t="s">
        <v>1100</v>
      </c>
      <c r="G360" t="s">
        <v>897</v>
      </c>
      <c r="H360" t="s">
        <v>1102</v>
      </c>
      <c r="I360" t="str">
        <f t="shared" si="13"/>
        <v>大分県</v>
      </c>
      <c r="J360" t="s">
        <v>904</v>
      </c>
    </row>
    <row r="361" spans="1:10">
      <c r="A361">
        <v>356</v>
      </c>
      <c r="C361" s="180">
        <v>44040</v>
      </c>
      <c r="D361" t="str">
        <f t="shared" si="14"/>
        <v>大分県立大分東</v>
      </c>
      <c r="E361" t="s">
        <v>865</v>
      </c>
      <c r="F361" t="s">
        <v>1100</v>
      </c>
      <c r="G361" t="s">
        <v>897</v>
      </c>
      <c r="H361" t="s">
        <v>1103</v>
      </c>
      <c r="I361" t="str">
        <f t="shared" si="13"/>
        <v>大分県</v>
      </c>
      <c r="J361" t="s">
        <v>904</v>
      </c>
    </row>
    <row r="362" spans="1:10">
      <c r="A362">
        <v>357</v>
      </c>
      <c r="C362" s="180">
        <v>44050</v>
      </c>
      <c r="D362" t="str">
        <f t="shared" si="14"/>
        <v>大分県立佐伯豊南</v>
      </c>
      <c r="E362" t="s">
        <v>865</v>
      </c>
      <c r="F362" t="s">
        <v>1100</v>
      </c>
      <c r="G362" t="s">
        <v>897</v>
      </c>
      <c r="H362" s="16" t="s">
        <v>1476</v>
      </c>
      <c r="I362" t="str">
        <f t="shared" si="13"/>
        <v>大分県</v>
      </c>
      <c r="J362" t="s">
        <v>904</v>
      </c>
    </row>
    <row r="363" spans="1:10">
      <c r="A363">
        <v>358</v>
      </c>
      <c r="C363" s="180">
        <v>44060</v>
      </c>
      <c r="D363" t="str">
        <f t="shared" si="14"/>
        <v>大分県立三重総合</v>
      </c>
      <c r="E363" t="s">
        <v>865</v>
      </c>
      <c r="F363" t="s">
        <v>1100</v>
      </c>
      <c r="G363" t="s">
        <v>897</v>
      </c>
      <c r="H363" t="s">
        <v>1104</v>
      </c>
      <c r="I363" t="str">
        <f t="shared" si="13"/>
        <v>大分県</v>
      </c>
      <c r="J363" t="s">
        <v>904</v>
      </c>
    </row>
    <row r="364" spans="1:10">
      <c r="A364">
        <v>359</v>
      </c>
      <c r="C364" s="180">
        <v>44061</v>
      </c>
      <c r="D364" t="str">
        <f t="shared" si="14"/>
        <v>大分県立三重総合(久住校)</v>
      </c>
      <c r="E364" t="s">
        <v>865</v>
      </c>
      <c r="F364" t="s">
        <v>1100</v>
      </c>
      <c r="G364" t="s">
        <v>897</v>
      </c>
      <c r="H364" t="s">
        <v>1105</v>
      </c>
      <c r="I364" t="str">
        <f t="shared" si="13"/>
        <v>大分県</v>
      </c>
      <c r="J364" t="s">
        <v>904</v>
      </c>
    </row>
    <row r="365" spans="1:10">
      <c r="A365">
        <v>360</v>
      </c>
      <c r="C365" s="180">
        <v>44070</v>
      </c>
      <c r="D365" t="str">
        <f t="shared" si="14"/>
        <v>大分県立玖珠美山</v>
      </c>
      <c r="E365" t="s">
        <v>865</v>
      </c>
      <c r="F365" t="s">
        <v>1100</v>
      </c>
      <c r="G365" t="s">
        <v>897</v>
      </c>
      <c r="H365" t="s">
        <v>1346</v>
      </c>
      <c r="I365" t="str">
        <f t="shared" si="13"/>
        <v>大分県</v>
      </c>
      <c r="J365" t="s">
        <v>904</v>
      </c>
    </row>
    <row r="366" spans="1:10">
      <c r="A366">
        <v>361</v>
      </c>
      <c r="C366" s="180">
        <v>44080</v>
      </c>
      <c r="D366" t="str">
        <f t="shared" si="14"/>
        <v>大分県立日田林工</v>
      </c>
      <c r="E366" t="s">
        <v>865</v>
      </c>
      <c r="F366" t="s">
        <v>1100</v>
      </c>
      <c r="G366" t="s">
        <v>897</v>
      </c>
      <c r="H366" t="s">
        <v>1106</v>
      </c>
      <c r="I366" t="str">
        <f t="shared" si="13"/>
        <v>大分県</v>
      </c>
      <c r="J366" t="s">
        <v>904</v>
      </c>
    </row>
    <row r="367" spans="1:10">
      <c r="A367">
        <v>362</v>
      </c>
      <c r="C367" s="180">
        <v>44090</v>
      </c>
      <c r="D367" t="str">
        <f t="shared" si="14"/>
        <v>大分県立宇佐産業科学</v>
      </c>
      <c r="E367" t="s">
        <v>865</v>
      </c>
      <c r="F367" t="s">
        <v>1100</v>
      </c>
      <c r="G367" t="s">
        <v>897</v>
      </c>
      <c r="H367" t="s">
        <v>1107</v>
      </c>
      <c r="I367" t="str">
        <f t="shared" si="13"/>
        <v>大分県</v>
      </c>
      <c r="J367" t="s">
        <v>904</v>
      </c>
    </row>
    <row r="368" spans="1:10">
      <c r="A368">
        <v>363</v>
      </c>
      <c r="B368" t="s">
        <v>1108</v>
      </c>
      <c r="C368" s="180">
        <v>45010</v>
      </c>
      <c r="D368" t="str">
        <f t="shared" si="14"/>
        <v>宮崎県立都城農業</v>
      </c>
      <c r="E368" t="s">
        <v>865</v>
      </c>
      <c r="F368" t="s">
        <v>1108</v>
      </c>
      <c r="G368" t="s">
        <v>897</v>
      </c>
      <c r="H368" t="s">
        <v>1347</v>
      </c>
      <c r="I368" t="str">
        <f t="shared" si="13"/>
        <v>宮崎県</v>
      </c>
      <c r="J368" t="s">
        <v>904</v>
      </c>
    </row>
    <row r="369" spans="1:10">
      <c r="A369">
        <v>364</v>
      </c>
      <c r="C369" s="180">
        <v>45020</v>
      </c>
      <c r="D369" t="str">
        <f t="shared" si="14"/>
        <v>宮崎県立宮崎農業</v>
      </c>
      <c r="E369" t="s">
        <v>865</v>
      </c>
      <c r="F369" t="s">
        <v>1108</v>
      </c>
      <c r="G369" t="s">
        <v>897</v>
      </c>
      <c r="H369" t="s">
        <v>1109</v>
      </c>
      <c r="I369" t="str">
        <f t="shared" si="13"/>
        <v>宮崎県</v>
      </c>
      <c r="J369" t="s">
        <v>904</v>
      </c>
    </row>
    <row r="370" spans="1:10">
      <c r="A370">
        <v>365</v>
      </c>
      <c r="C370" s="180">
        <v>45030</v>
      </c>
      <c r="D370" t="str">
        <f t="shared" si="14"/>
        <v>宮崎県立高鍋農業</v>
      </c>
      <c r="E370" t="s">
        <v>865</v>
      </c>
      <c r="F370" t="s">
        <v>1108</v>
      </c>
      <c r="G370" t="s">
        <v>897</v>
      </c>
      <c r="H370" t="s">
        <v>1110</v>
      </c>
      <c r="I370" t="str">
        <f t="shared" si="13"/>
        <v>宮崎県</v>
      </c>
      <c r="J370" t="s">
        <v>904</v>
      </c>
    </row>
    <row r="371" spans="1:10">
      <c r="A371">
        <v>366</v>
      </c>
      <c r="C371" s="180">
        <v>45040</v>
      </c>
      <c r="D371" t="str">
        <f t="shared" si="14"/>
        <v>宮崎県立本庄</v>
      </c>
      <c r="E371" t="s">
        <v>865</v>
      </c>
      <c r="F371" t="s">
        <v>1108</v>
      </c>
      <c r="G371" t="s">
        <v>897</v>
      </c>
      <c r="H371" t="s">
        <v>1111</v>
      </c>
      <c r="I371" t="str">
        <f t="shared" si="13"/>
        <v>宮崎県</v>
      </c>
      <c r="J371" t="s">
        <v>904</v>
      </c>
    </row>
    <row r="372" spans="1:10">
      <c r="A372">
        <v>367</v>
      </c>
      <c r="C372" s="180">
        <v>45050</v>
      </c>
      <c r="D372" t="str">
        <f t="shared" si="14"/>
        <v>宮崎県立小林秀峰</v>
      </c>
      <c r="E372" t="s">
        <v>865</v>
      </c>
      <c r="F372" t="s">
        <v>1108</v>
      </c>
      <c r="G372" t="s">
        <v>897</v>
      </c>
      <c r="H372" t="s">
        <v>1112</v>
      </c>
      <c r="I372" t="str">
        <f t="shared" si="13"/>
        <v>宮崎県</v>
      </c>
      <c r="J372" t="s">
        <v>904</v>
      </c>
    </row>
    <row r="373" spans="1:10">
      <c r="A373">
        <v>368</v>
      </c>
      <c r="C373" s="180">
        <v>45060</v>
      </c>
      <c r="D373" t="str">
        <f t="shared" si="14"/>
        <v>宮崎県立高千穂</v>
      </c>
      <c r="E373" t="s">
        <v>865</v>
      </c>
      <c r="F373" t="s">
        <v>1108</v>
      </c>
      <c r="G373" t="s">
        <v>897</v>
      </c>
      <c r="H373" t="s">
        <v>1113</v>
      </c>
      <c r="I373" t="str">
        <f t="shared" si="13"/>
        <v>宮崎県</v>
      </c>
      <c r="J373" t="s">
        <v>904</v>
      </c>
    </row>
    <row r="374" spans="1:10">
      <c r="A374">
        <v>369</v>
      </c>
      <c r="C374" s="180">
        <v>45070</v>
      </c>
      <c r="D374" t="str">
        <f t="shared" si="14"/>
        <v>宮崎県立門川</v>
      </c>
      <c r="E374" t="s">
        <v>865</v>
      </c>
      <c r="F374" t="s">
        <v>1108</v>
      </c>
      <c r="G374" t="s">
        <v>897</v>
      </c>
      <c r="H374" t="s">
        <v>1114</v>
      </c>
      <c r="I374" t="str">
        <f t="shared" si="13"/>
        <v>宮崎県</v>
      </c>
      <c r="J374" t="s">
        <v>904</v>
      </c>
    </row>
    <row r="375" spans="1:10">
      <c r="A375">
        <v>370</v>
      </c>
      <c r="C375" s="180">
        <v>45080</v>
      </c>
      <c r="D375" t="str">
        <f t="shared" si="14"/>
        <v>宮崎県立日南振徳</v>
      </c>
      <c r="E375" t="s">
        <v>865</v>
      </c>
      <c r="F375" t="s">
        <v>1108</v>
      </c>
      <c r="G375" t="s">
        <v>897</v>
      </c>
      <c r="H375" t="s">
        <v>1115</v>
      </c>
      <c r="I375" t="str">
        <f t="shared" si="13"/>
        <v>宮崎県</v>
      </c>
      <c r="J375" t="s">
        <v>904</v>
      </c>
    </row>
    <row r="376" spans="1:10">
      <c r="A376">
        <v>371</v>
      </c>
      <c r="B376" t="s">
        <v>1116</v>
      </c>
      <c r="C376" s="180">
        <v>46010</v>
      </c>
      <c r="D376" t="str">
        <f t="shared" si="14"/>
        <v>鹿児島県立鹿屋農業</v>
      </c>
      <c r="E376" t="s">
        <v>865</v>
      </c>
      <c r="F376" t="s">
        <v>1116</v>
      </c>
      <c r="G376" t="s">
        <v>897</v>
      </c>
      <c r="H376" t="s">
        <v>1348</v>
      </c>
      <c r="I376" t="str">
        <f t="shared" si="13"/>
        <v>鹿児島県</v>
      </c>
      <c r="J376" t="s">
        <v>904</v>
      </c>
    </row>
    <row r="377" spans="1:10">
      <c r="A377">
        <v>372</v>
      </c>
      <c r="C377" s="180">
        <v>46020</v>
      </c>
      <c r="D377" t="str">
        <f t="shared" si="14"/>
        <v>鹿児島県立山川</v>
      </c>
      <c r="E377" t="s">
        <v>865</v>
      </c>
      <c r="F377" t="s">
        <v>1116</v>
      </c>
      <c r="G377" t="s">
        <v>897</v>
      </c>
      <c r="H377" t="s">
        <v>1117</v>
      </c>
      <c r="I377" t="str">
        <f t="shared" si="13"/>
        <v>鹿児島県</v>
      </c>
      <c r="J377" t="s">
        <v>904</v>
      </c>
    </row>
    <row r="378" spans="1:10">
      <c r="A378">
        <v>373</v>
      </c>
      <c r="C378" s="180">
        <v>46030</v>
      </c>
      <c r="D378" t="str">
        <f t="shared" si="14"/>
        <v>鹿児島県立加世田常潤</v>
      </c>
      <c r="E378" t="s">
        <v>865</v>
      </c>
      <c r="F378" t="s">
        <v>1116</v>
      </c>
      <c r="G378" t="s">
        <v>897</v>
      </c>
      <c r="H378" t="s">
        <v>1349</v>
      </c>
      <c r="I378" t="str">
        <f t="shared" si="13"/>
        <v>鹿児島県</v>
      </c>
      <c r="J378" t="s">
        <v>904</v>
      </c>
    </row>
    <row r="379" spans="1:10">
      <c r="A379">
        <v>374</v>
      </c>
      <c r="C379" s="180">
        <v>46040</v>
      </c>
      <c r="D379" t="str">
        <f t="shared" si="14"/>
        <v>鹿児島県立市来農芸</v>
      </c>
      <c r="E379" t="s">
        <v>865</v>
      </c>
      <c r="F379" t="s">
        <v>1116</v>
      </c>
      <c r="G379" t="s">
        <v>897</v>
      </c>
      <c r="H379" t="s">
        <v>1350</v>
      </c>
      <c r="I379" t="str">
        <f t="shared" si="13"/>
        <v>鹿児島県</v>
      </c>
      <c r="J379" t="s">
        <v>904</v>
      </c>
    </row>
    <row r="380" spans="1:10">
      <c r="A380">
        <v>375</v>
      </c>
      <c r="C380" s="180">
        <v>46050</v>
      </c>
      <c r="D380" t="str">
        <f t="shared" si="14"/>
        <v>鹿児島県立薩摩中央</v>
      </c>
      <c r="E380" t="s">
        <v>865</v>
      </c>
      <c r="F380" t="s">
        <v>1116</v>
      </c>
      <c r="G380" t="s">
        <v>897</v>
      </c>
      <c r="H380" t="s">
        <v>1351</v>
      </c>
      <c r="I380" t="str">
        <f t="shared" si="13"/>
        <v>鹿児島県</v>
      </c>
      <c r="J380" t="s">
        <v>904</v>
      </c>
    </row>
    <row r="381" spans="1:10">
      <c r="A381">
        <v>376</v>
      </c>
      <c r="C381" s="180">
        <v>46060</v>
      </c>
      <c r="D381" t="str">
        <f t="shared" si="14"/>
        <v>鹿児島県立鶴翔</v>
      </c>
      <c r="E381" t="s">
        <v>865</v>
      </c>
      <c r="F381" t="s">
        <v>1116</v>
      </c>
      <c r="G381" t="s">
        <v>897</v>
      </c>
      <c r="H381" t="s">
        <v>1118</v>
      </c>
      <c r="I381" t="str">
        <f t="shared" si="13"/>
        <v>鹿児島県</v>
      </c>
      <c r="J381" t="s">
        <v>904</v>
      </c>
    </row>
    <row r="382" spans="1:10">
      <c r="A382">
        <v>377</v>
      </c>
      <c r="C382" s="180">
        <v>46070</v>
      </c>
      <c r="D382" t="str">
        <f t="shared" si="14"/>
        <v>鹿児島県立伊佐農林</v>
      </c>
      <c r="E382" t="s">
        <v>865</v>
      </c>
      <c r="F382" t="s">
        <v>1116</v>
      </c>
      <c r="G382" t="s">
        <v>897</v>
      </c>
      <c r="H382" t="s">
        <v>1352</v>
      </c>
      <c r="I382" t="str">
        <f t="shared" si="13"/>
        <v>鹿児島県</v>
      </c>
      <c r="J382" t="s">
        <v>904</v>
      </c>
    </row>
    <row r="383" spans="1:10">
      <c r="A383">
        <v>378</v>
      </c>
      <c r="C383" s="180">
        <v>46080</v>
      </c>
      <c r="D383" t="str">
        <f t="shared" si="14"/>
        <v>鹿児島県立末吉</v>
      </c>
      <c r="E383" t="s">
        <v>865</v>
      </c>
      <c r="F383" t="s">
        <v>1116</v>
      </c>
      <c r="G383" t="s">
        <v>897</v>
      </c>
      <c r="H383" t="s">
        <v>1119</v>
      </c>
      <c r="I383" t="str">
        <f t="shared" si="13"/>
        <v>鹿児島県</v>
      </c>
      <c r="J383" t="s">
        <v>904</v>
      </c>
    </row>
    <row r="384" spans="1:10">
      <c r="A384">
        <v>380</v>
      </c>
      <c r="C384" s="180">
        <v>46090</v>
      </c>
      <c r="D384" t="str">
        <f t="shared" si="14"/>
        <v>鹿児島県立曽於</v>
      </c>
      <c r="E384" t="s">
        <v>865</v>
      </c>
      <c r="F384" t="s">
        <v>1116</v>
      </c>
      <c r="G384" t="s">
        <v>897</v>
      </c>
      <c r="H384" t="s">
        <v>1120</v>
      </c>
      <c r="I384" t="str">
        <f t="shared" si="13"/>
        <v>鹿児島県</v>
      </c>
      <c r="J384" t="s">
        <v>904</v>
      </c>
    </row>
    <row r="385" spans="1:10">
      <c r="A385">
        <v>381</v>
      </c>
      <c r="C385" s="180">
        <v>46110</v>
      </c>
      <c r="D385" t="str">
        <f t="shared" si="14"/>
        <v>鹿児島県立種子島</v>
      </c>
      <c r="E385" t="s">
        <v>865</v>
      </c>
      <c r="F385" t="s">
        <v>1116</v>
      </c>
      <c r="G385" t="s">
        <v>897</v>
      </c>
      <c r="H385" t="s">
        <v>1353</v>
      </c>
      <c r="I385" t="str">
        <f t="shared" si="13"/>
        <v>鹿児島県</v>
      </c>
      <c r="J385" t="s">
        <v>904</v>
      </c>
    </row>
    <row r="386" spans="1:10">
      <c r="A386">
        <v>382</v>
      </c>
      <c r="C386" s="180">
        <v>46120</v>
      </c>
      <c r="D386" t="str">
        <f t="shared" si="14"/>
        <v>鹿児島県立徳之島</v>
      </c>
      <c r="E386" t="s">
        <v>865</v>
      </c>
      <c r="F386" t="s">
        <v>1116</v>
      </c>
      <c r="G386" t="s">
        <v>897</v>
      </c>
      <c r="H386" t="s">
        <v>1354</v>
      </c>
      <c r="I386" t="str">
        <f t="shared" si="13"/>
        <v>鹿児島県</v>
      </c>
      <c r="J386" t="s">
        <v>904</v>
      </c>
    </row>
    <row r="387" spans="1:10">
      <c r="A387">
        <v>383</v>
      </c>
      <c r="C387" s="180">
        <v>46130</v>
      </c>
      <c r="D387" t="str">
        <f t="shared" si="14"/>
        <v>霧島市立国分中央</v>
      </c>
      <c r="E387" t="s">
        <v>865</v>
      </c>
      <c r="F387" t="s">
        <v>1121</v>
      </c>
      <c r="G387" t="s">
        <v>1122</v>
      </c>
      <c r="H387" t="s">
        <v>1355</v>
      </c>
      <c r="I387" t="str">
        <f t="shared" si="13"/>
        <v>霧島県</v>
      </c>
      <c r="J387" t="s">
        <v>904</v>
      </c>
    </row>
    <row r="388" spans="1:10">
      <c r="A388">
        <v>384</v>
      </c>
      <c r="B388" t="s">
        <v>1123</v>
      </c>
      <c r="C388" s="180">
        <v>47010</v>
      </c>
      <c r="D388" t="str">
        <f t="shared" si="14"/>
        <v>沖縄県立北部農林</v>
      </c>
      <c r="E388" t="s">
        <v>865</v>
      </c>
      <c r="F388" t="s">
        <v>1123</v>
      </c>
      <c r="G388" t="s">
        <v>897</v>
      </c>
      <c r="H388" t="s">
        <v>1356</v>
      </c>
      <c r="I388" t="str">
        <f t="shared" si="13"/>
        <v>沖縄県</v>
      </c>
      <c r="J388" t="s">
        <v>904</v>
      </c>
    </row>
    <row r="389" spans="1:10">
      <c r="A389">
        <v>385</v>
      </c>
      <c r="C389" s="180">
        <v>47020</v>
      </c>
      <c r="D389" t="str">
        <f t="shared" si="14"/>
        <v>沖縄県立中部農林</v>
      </c>
      <c r="E389" t="s">
        <v>865</v>
      </c>
      <c r="F389" t="s">
        <v>1123</v>
      </c>
      <c r="G389" t="s">
        <v>897</v>
      </c>
      <c r="H389" t="s">
        <v>1357</v>
      </c>
      <c r="I389" t="str">
        <f t="shared" si="13"/>
        <v>沖縄県</v>
      </c>
      <c r="J389" t="s">
        <v>904</v>
      </c>
    </row>
    <row r="390" spans="1:10">
      <c r="A390">
        <v>386</v>
      </c>
      <c r="C390" s="180">
        <v>47030</v>
      </c>
      <c r="D390" t="str">
        <f t="shared" si="14"/>
        <v>沖縄県立南部農林</v>
      </c>
      <c r="E390" t="s">
        <v>865</v>
      </c>
      <c r="F390" t="s">
        <v>1123</v>
      </c>
      <c r="G390" t="s">
        <v>897</v>
      </c>
      <c r="H390" t="s">
        <v>1358</v>
      </c>
      <c r="I390" t="str">
        <f t="shared" si="13"/>
        <v>沖縄県</v>
      </c>
      <c r="J390" t="s">
        <v>904</v>
      </c>
    </row>
    <row r="391" spans="1:10">
      <c r="A391">
        <v>387</v>
      </c>
      <c r="C391" s="180">
        <v>47040</v>
      </c>
      <c r="D391" t="str">
        <f t="shared" si="14"/>
        <v>沖縄県立宮古総合実業</v>
      </c>
      <c r="E391" t="s">
        <v>865</v>
      </c>
      <c r="F391" t="s">
        <v>1123</v>
      </c>
      <c r="G391" t="s">
        <v>897</v>
      </c>
      <c r="H391" t="s">
        <v>1359</v>
      </c>
      <c r="I391" t="str">
        <f t="shared" si="13"/>
        <v>沖縄県</v>
      </c>
      <c r="J391" t="s">
        <v>904</v>
      </c>
    </row>
    <row r="392" spans="1:10">
      <c r="A392">
        <v>385</v>
      </c>
      <c r="C392" s="180">
        <v>47050</v>
      </c>
      <c r="D392" t="str">
        <f t="shared" si="14"/>
        <v>沖縄県立八重山農林</v>
      </c>
      <c r="E392" t="s">
        <v>865</v>
      </c>
      <c r="F392" t="s">
        <v>1123</v>
      </c>
      <c r="G392" t="s">
        <v>897</v>
      </c>
      <c r="H392" t="s">
        <v>1360</v>
      </c>
      <c r="I392" t="str">
        <f t="shared" si="13"/>
        <v>沖縄県</v>
      </c>
      <c r="J392" t="s">
        <v>904</v>
      </c>
    </row>
    <row r="393" spans="1:10">
      <c r="A393">
        <v>386</v>
      </c>
      <c r="C393" s="180">
        <v>47060</v>
      </c>
      <c r="D393" t="str">
        <f t="shared" si="14"/>
        <v>沖縄県立久米島</v>
      </c>
      <c r="E393" t="s">
        <v>865</v>
      </c>
      <c r="F393" t="s">
        <v>1123</v>
      </c>
      <c r="G393" t="s">
        <v>897</v>
      </c>
      <c r="H393" t="s">
        <v>1124</v>
      </c>
      <c r="I393" t="str">
        <f t="shared" ref="I393" si="15">F393&amp;J393</f>
        <v>沖縄県</v>
      </c>
      <c r="J393" t="s">
        <v>904</v>
      </c>
    </row>
    <row r="405" spans="3:3">
      <c r="C405"/>
    </row>
    <row r="406" spans="3:3">
      <c r="C406"/>
    </row>
    <row r="407" spans="3:3">
      <c r="C407"/>
    </row>
    <row r="408" spans="3:3">
      <c r="C408"/>
    </row>
    <row r="409" spans="3:3">
      <c r="C409"/>
    </row>
    <row r="410" spans="3:3">
      <c r="C410"/>
    </row>
    <row r="411" spans="3:3">
      <c r="C411"/>
    </row>
    <row r="412" spans="3:3">
      <c r="C412"/>
    </row>
    <row r="413" spans="3:3">
      <c r="C413"/>
    </row>
    <row r="414" spans="3:3">
      <c r="C414"/>
    </row>
    <row r="415" spans="3:3">
      <c r="C415"/>
    </row>
    <row r="416" spans="3:3">
      <c r="C416"/>
    </row>
    <row r="417" spans="3:3">
      <c r="C417"/>
    </row>
    <row r="418" spans="3:3">
      <c r="C418"/>
    </row>
    <row r="419" spans="3:3">
      <c r="C419"/>
    </row>
    <row r="420" spans="3:3">
      <c r="C420"/>
    </row>
    <row r="421" spans="3:3">
      <c r="C421"/>
    </row>
    <row r="422" spans="3:3">
      <c r="C422"/>
    </row>
    <row r="423" spans="3:3">
      <c r="C423"/>
    </row>
    <row r="424" spans="3:3">
      <c r="C424"/>
    </row>
    <row r="425" spans="3:3">
      <c r="C425"/>
    </row>
    <row r="426" spans="3:3">
      <c r="C426"/>
    </row>
    <row r="427" spans="3:3">
      <c r="C427"/>
    </row>
    <row r="428" spans="3:3">
      <c r="C428"/>
    </row>
    <row r="429" spans="3:3">
      <c r="C429"/>
    </row>
    <row r="430" spans="3:3">
      <c r="C430"/>
    </row>
    <row r="431" spans="3:3">
      <c r="C431"/>
    </row>
    <row r="432" spans="3:3">
      <c r="C432"/>
    </row>
    <row r="433" spans="3:3">
      <c r="C433"/>
    </row>
    <row r="434" spans="3:3">
      <c r="C434"/>
    </row>
    <row r="437" spans="3:3">
      <c r="C437"/>
    </row>
    <row r="438" spans="3:3">
      <c r="C438"/>
    </row>
    <row r="439" spans="3:3">
      <c r="C439"/>
    </row>
  </sheetData>
  <sheetProtection password="CC25" sheet="1" objects="1" scenarios="1"/>
  <mergeCells count="1">
    <mergeCell ref="A1:C1"/>
  </mergeCells>
  <phoneticPr fontId="1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I247"/>
  <sheetViews>
    <sheetView workbookViewId="0">
      <pane xSplit="1" ySplit="8" topLeftCell="B138" activePane="bottomRight" state="frozen"/>
      <selection pane="topRight" activeCell="B1" sqref="B1"/>
      <selection pane="bottomLeft" activeCell="A9" sqref="A9"/>
      <selection pane="bottomRight" activeCell="L143" sqref="L143"/>
    </sheetView>
  </sheetViews>
  <sheetFormatPr defaultColWidth="9" defaultRowHeight="13.5"/>
  <cols>
    <col min="1" max="1" width="5.25" style="93" hidden="1" customWidth="1"/>
    <col min="2" max="2" width="4.5" style="93" customWidth="1"/>
    <col min="3" max="3" width="5.375" style="36" hidden="1" customWidth="1"/>
    <col min="4" max="7" width="2.5" style="36" customWidth="1"/>
    <col min="8" max="8" width="42.625" style="94" customWidth="1"/>
    <col min="9" max="9" width="38.375" style="94" customWidth="1"/>
    <col min="10" max="16" width="7.75" style="94" customWidth="1"/>
    <col min="17" max="18" width="9" style="36"/>
    <col min="19" max="19" width="9" style="36" customWidth="1"/>
    <col min="20" max="16384" width="9" style="36"/>
  </cols>
  <sheetData>
    <row r="1" spans="1:16" ht="14.25" thickBot="1"/>
    <row r="2" spans="1:16" ht="28.5" customHeight="1" thickTop="1" thickBot="1">
      <c r="B2" s="35" t="s">
        <v>1133</v>
      </c>
      <c r="I2" s="380" t="s">
        <v>1385</v>
      </c>
      <c r="J2" s="381"/>
      <c r="K2" s="381"/>
      <c r="L2" s="381"/>
      <c r="M2" s="382"/>
    </row>
    <row r="3" spans="1:16" ht="14.25" thickTop="1"/>
    <row r="4" spans="1:16" ht="14.25" thickBot="1"/>
    <row r="5" spans="1:16" ht="15" thickBot="1">
      <c r="A5" s="166" t="s">
        <v>1132</v>
      </c>
      <c r="B5" s="154" t="s">
        <v>22</v>
      </c>
      <c r="C5" s="96" t="s">
        <v>42</v>
      </c>
      <c r="D5" s="368" t="s">
        <v>23</v>
      </c>
      <c r="E5" s="369"/>
      <c r="F5" s="369"/>
      <c r="G5" s="370"/>
      <c r="H5" s="97" t="s">
        <v>43</v>
      </c>
      <c r="I5" s="97" t="s">
        <v>44</v>
      </c>
      <c r="J5" s="97"/>
      <c r="K5" s="97" t="s">
        <v>45</v>
      </c>
      <c r="L5" s="97" t="s">
        <v>46</v>
      </c>
      <c r="M5" s="97" t="s">
        <v>37</v>
      </c>
      <c r="N5" s="97" t="s">
        <v>38</v>
      </c>
      <c r="O5" s="97"/>
      <c r="P5" s="97"/>
    </row>
    <row r="6" spans="1:16" ht="15" thickBot="1">
      <c r="A6" s="159" t="s">
        <v>606</v>
      </c>
      <c r="B6" s="154" t="s">
        <v>47</v>
      </c>
      <c r="C6" s="98"/>
      <c r="D6" s="99">
        <v>2</v>
      </c>
      <c r="E6" s="100">
        <v>1</v>
      </c>
      <c r="F6" s="100">
        <v>0</v>
      </c>
      <c r="G6" s="101">
        <v>1</v>
      </c>
      <c r="H6" s="102" t="s">
        <v>48</v>
      </c>
      <c r="I6" s="102" t="s">
        <v>49</v>
      </c>
      <c r="J6" s="102"/>
      <c r="K6" s="102" t="s">
        <v>1482</v>
      </c>
      <c r="L6" s="102" t="s">
        <v>1483</v>
      </c>
      <c r="M6" s="102" t="s">
        <v>50</v>
      </c>
      <c r="N6" s="102" t="s">
        <v>51</v>
      </c>
      <c r="O6" s="102"/>
      <c r="P6" s="102"/>
    </row>
    <row r="7" spans="1:16" ht="15" thickBot="1">
      <c r="A7" s="160"/>
      <c r="D7" s="44"/>
      <c r="E7" s="44"/>
      <c r="F7" s="44"/>
      <c r="G7" s="44"/>
      <c r="L7" s="94">
        <v>1666</v>
      </c>
    </row>
    <row r="8" spans="1:16" ht="15" thickBot="1">
      <c r="A8" s="177"/>
      <c r="B8" s="154" t="s">
        <v>22</v>
      </c>
      <c r="C8" s="96" t="s">
        <v>42</v>
      </c>
      <c r="D8" s="368" t="s">
        <v>23</v>
      </c>
      <c r="E8" s="369"/>
      <c r="F8" s="369"/>
      <c r="G8" s="370"/>
      <c r="H8" s="97" t="s">
        <v>43</v>
      </c>
      <c r="I8" s="97" t="s">
        <v>44</v>
      </c>
      <c r="J8" s="97" t="s">
        <v>52</v>
      </c>
      <c r="K8" s="97" t="s">
        <v>53</v>
      </c>
      <c r="L8" s="97" t="s">
        <v>54</v>
      </c>
      <c r="M8" s="97" t="s">
        <v>55</v>
      </c>
      <c r="N8" s="97" t="s">
        <v>56</v>
      </c>
      <c r="O8" s="97" t="s">
        <v>57</v>
      </c>
      <c r="P8" s="97" t="s">
        <v>58</v>
      </c>
    </row>
    <row r="9" spans="1:16" ht="41.25" thickBot="1">
      <c r="A9" s="159" t="s">
        <v>607</v>
      </c>
      <c r="B9" s="154" t="s">
        <v>47</v>
      </c>
      <c r="C9" s="96">
        <v>1</v>
      </c>
      <c r="D9" s="103">
        <v>1</v>
      </c>
      <c r="E9" s="104">
        <v>1</v>
      </c>
      <c r="F9" s="104">
        <v>0</v>
      </c>
      <c r="G9" s="105">
        <v>1</v>
      </c>
      <c r="H9" s="106" t="s">
        <v>1382</v>
      </c>
      <c r="I9" s="198" t="s">
        <v>1401</v>
      </c>
      <c r="J9" s="97" t="s">
        <v>60</v>
      </c>
      <c r="K9" s="97" t="s">
        <v>61</v>
      </c>
      <c r="L9" s="97" t="s">
        <v>62</v>
      </c>
      <c r="M9" s="97" t="s">
        <v>63</v>
      </c>
      <c r="N9" s="97" t="s">
        <v>64</v>
      </c>
      <c r="O9" s="97" t="s">
        <v>65</v>
      </c>
      <c r="P9" s="97" t="s">
        <v>66</v>
      </c>
    </row>
    <row r="10" spans="1:16" ht="41.25" thickBot="1">
      <c r="A10" s="159" t="s">
        <v>608</v>
      </c>
      <c r="B10" s="154" t="s">
        <v>47</v>
      </c>
      <c r="C10" s="96">
        <v>2</v>
      </c>
      <c r="D10" s="103">
        <v>1</v>
      </c>
      <c r="E10" s="104">
        <v>1</v>
      </c>
      <c r="F10" s="104">
        <v>0</v>
      </c>
      <c r="G10" s="105">
        <v>2</v>
      </c>
      <c r="H10" s="106" t="s">
        <v>1383</v>
      </c>
      <c r="I10" s="198" t="s">
        <v>1402</v>
      </c>
      <c r="J10" s="97" t="s">
        <v>60</v>
      </c>
      <c r="K10" s="97" t="s">
        <v>61</v>
      </c>
      <c r="L10" s="97" t="s">
        <v>62</v>
      </c>
      <c r="M10" s="97" t="s">
        <v>63</v>
      </c>
      <c r="N10" s="97" t="s">
        <v>64</v>
      </c>
      <c r="O10" s="97" t="s">
        <v>65</v>
      </c>
      <c r="P10" s="97" t="s">
        <v>66</v>
      </c>
    </row>
    <row r="11" spans="1:16" ht="15" thickBot="1">
      <c r="A11" s="159" t="s">
        <v>609</v>
      </c>
      <c r="B11" s="154" t="s">
        <v>47</v>
      </c>
      <c r="C11" s="96">
        <v>3</v>
      </c>
      <c r="D11" s="103">
        <v>1</v>
      </c>
      <c r="E11" s="104">
        <v>1</v>
      </c>
      <c r="F11" s="104">
        <v>0</v>
      </c>
      <c r="G11" s="105">
        <v>3</v>
      </c>
      <c r="H11" s="97" t="s">
        <v>68</v>
      </c>
      <c r="I11" s="97" t="s">
        <v>69</v>
      </c>
      <c r="J11" s="97" t="s">
        <v>60</v>
      </c>
      <c r="K11" s="97" t="s">
        <v>61</v>
      </c>
      <c r="L11" s="97"/>
      <c r="M11" s="97" t="s">
        <v>63</v>
      </c>
      <c r="N11" s="97" t="s">
        <v>64</v>
      </c>
      <c r="O11" s="97" t="s">
        <v>65</v>
      </c>
      <c r="P11" s="97" t="s">
        <v>66</v>
      </c>
    </row>
    <row r="12" spans="1:16" ht="15" thickBot="1">
      <c r="A12" s="159" t="s">
        <v>610</v>
      </c>
      <c r="B12" s="154" t="s">
        <v>47</v>
      </c>
      <c r="C12" s="96">
        <v>4</v>
      </c>
      <c r="D12" s="103">
        <v>1</v>
      </c>
      <c r="E12" s="104">
        <v>1</v>
      </c>
      <c r="F12" s="104">
        <v>0</v>
      </c>
      <c r="G12" s="105">
        <v>4</v>
      </c>
      <c r="H12" s="97" t="s">
        <v>70</v>
      </c>
      <c r="I12" s="97" t="s">
        <v>69</v>
      </c>
      <c r="J12" s="97" t="s">
        <v>60</v>
      </c>
      <c r="K12" s="97" t="s">
        <v>61</v>
      </c>
      <c r="L12" s="97"/>
      <c r="M12" s="97" t="s">
        <v>63</v>
      </c>
      <c r="N12" s="97" t="s">
        <v>64</v>
      </c>
      <c r="O12" s="97" t="s">
        <v>65</v>
      </c>
      <c r="P12" s="97" t="s">
        <v>66</v>
      </c>
    </row>
    <row r="13" spans="1:16" ht="15" thickBot="1">
      <c r="A13" s="159" t="s">
        <v>611</v>
      </c>
      <c r="B13" s="154" t="s">
        <v>47</v>
      </c>
      <c r="C13" s="96">
        <v>5</v>
      </c>
      <c r="D13" s="103">
        <v>1</v>
      </c>
      <c r="E13" s="104">
        <v>1</v>
      </c>
      <c r="F13" s="104">
        <v>0</v>
      </c>
      <c r="G13" s="105">
        <v>5</v>
      </c>
      <c r="H13" s="97" t="s">
        <v>71</v>
      </c>
      <c r="I13" s="97" t="s">
        <v>49</v>
      </c>
      <c r="J13" s="97" t="s">
        <v>72</v>
      </c>
      <c r="K13" s="97"/>
      <c r="L13" s="97" t="s">
        <v>73</v>
      </c>
      <c r="M13" s="97"/>
      <c r="N13" s="97"/>
      <c r="O13" s="97"/>
      <c r="P13" s="97"/>
    </row>
    <row r="14" spans="1:16" ht="15" thickBot="1">
      <c r="A14" s="159" t="s">
        <v>612</v>
      </c>
      <c r="B14" s="154" t="s">
        <v>47</v>
      </c>
      <c r="C14" s="96">
        <v>6</v>
      </c>
      <c r="D14" s="103">
        <v>1</v>
      </c>
      <c r="E14" s="104">
        <v>1</v>
      </c>
      <c r="F14" s="104">
        <v>0</v>
      </c>
      <c r="G14" s="105">
        <v>6</v>
      </c>
      <c r="H14" s="97" t="s">
        <v>74</v>
      </c>
      <c r="I14" s="97" t="s">
        <v>69</v>
      </c>
      <c r="J14" s="97" t="s">
        <v>60</v>
      </c>
      <c r="K14" s="97"/>
      <c r="L14" s="97" t="s">
        <v>75</v>
      </c>
      <c r="M14" s="97" t="s">
        <v>76</v>
      </c>
      <c r="N14" s="97" t="s">
        <v>77</v>
      </c>
      <c r="O14" s="97" t="s">
        <v>78</v>
      </c>
      <c r="P14" s="97"/>
    </row>
    <row r="15" spans="1:16" ht="15" thickBot="1">
      <c r="A15" s="159" t="s">
        <v>613</v>
      </c>
      <c r="B15" s="154" t="s">
        <v>47</v>
      </c>
      <c r="C15" s="96">
        <v>25</v>
      </c>
      <c r="D15" s="103">
        <v>2</v>
      </c>
      <c r="E15" s="104">
        <v>0</v>
      </c>
      <c r="F15" s="104">
        <v>0</v>
      </c>
      <c r="G15" s="105">
        <v>1</v>
      </c>
      <c r="H15" s="106" t="s">
        <v>1428</v>
      </c>
      <c r="I15" s="106" t="s">
        <v>580</v>
      </c>
      <c r="J15" s="97"/>
      <c r="K15" s="97"/>
      <c r="L15" s="97" t="s">
        <v>81</v>
      </c>
      <c r="M15" s="97" t="s">
        <v>82</v>
      </c>
      <c r="N15" s="97"/>
      <c r="O15" s="97" t="s">
        <v>83</v>
      </c>
      <c r="P15" s="97"/>
    </row>
    <row r="16" spans="1:16" ht="15" thickBot="1">
      <c r="A16" s="159" t="s">
        <v>614</v>
      </c>
      <c r="B16" s="154" t="s">
        <v>47</v>
      </c>
      <c r="C16" s="96">
        <v>26</v>
      </c>
      <c r="D16" s="103">
        <v>2</v>
      </c>
      <c r="E16" s="104">
        <v>0</v>
      </c>
      <c r="F16" s="104">
        <v>0</v>
      </c>
      <c r="G16" s="105">
        <v>2</v>
      </c>
      <c r="H16" s="106" t="s">
        <v>1429</v>
      </c>
      <c r="I16" s="106" t="s">
        <v>581</v>
      </c>
      <c r="J16" s="97"/>
      <c r="K16" s="97"/>
      <c r="L16" s="97"/>
      <c r="M16" s="97"/>
      <c r="N16" s="97"/>
      <c r="O16" s="97"/>
      <c r="P16" s="97" t="s">
        <v>85</v>
      </c>
    </row>
    <row r="17" spans="1:17" ht="15" thickBot="1">
      <c r="A17" s="159" t="s">
        <v>615</v>
      </c>
      <c r="B17" s="154" t="s">
        <v>47</v>
      </c>
      <c r="C17" s="96">
        <v>27</v>
      </c>
      <c r="D17" s="103">
        <v>2</v>
      </c>
      <c r="E17" s="104">
        <v>3</v>
      </c>
      <c r="F17" s="104">
        <v>0</v>
      </c>
      <c r="G17" s="105">
        <v>1</v>
      </c>
      <c r="H17" s="97" t="s">
        <v>86</v>
      </c>
      <c r="I17" s="97" t="s">
        <v>87</v>
      </c>
      <c r="J17" s="97"/>
      <c r="K17" s="97" t="s">
        <v>82</v>
      </c>
      <c r="L17" s="97"/>
      <c r="M17" s="97" t="s">
        <v>83</v>
      </c>
      <c r="N17" s="97"/>
      <c r="O17" s="97"/>
      <c r="P17" s="97"/>
    </row>
    <row r="18" spans="1:17" ht="15" thickBot="1">
      <c r="A18" s="159" t="s">
        <v>616</v>
      </c>
      <c r="B18" s="154" t="s">
        <v>47</v>
      </c>
      <c r="C18" s="96">
        <v>28</v>
      </c>
      <c r="D18" s="103">
        <v>2</v>
      </c>
      <c r="E18" s="104">
        <v>5</v>
      </c>
      <c r="F18" s="104">
        <v>0</v>
      </c>
      <c r="G18" s="105">
        <v>1</v>
      </c>
      <c r="H18" s="107" t="s">
        <v>824</v>
      </c>
      <c r="I18" s="107" t="s">
        <v>1427</v>
      </c>
      <c r="J18" s="97"/>
      <c r="K18" s="97"/>
      <c r="L18" s="97" t="s">
        <v>81</v>
      </c>
      <c r="M18" s="97" t="s">
        <v>82</v>
      </c>
      <c r="N18" s="107" t="s">
        <v>840</v>
      </c>
      <c r="O18" s="107" t="s">
        <v>841</v>
      </c>
      <c r="P18" s="107"/>
    </row>
    <row r="19" spans="1:17" ht="15" thickBot="1">
      <c r="A19" s="159" t="s">
        <v>617</v>
      </c>
      <c r="B19" s="154" t="s">
        <v>47</v>
      </c>
      <c r="C19" s="96">
        <v>29</v>
      </c>
      <c r="D19" s="103">
        <v>2</v>
      </c>
      <c r="E19" s="104">
        <v>6</v>
      </c>
      <c r="F19" s="104">
        <v>0</v>
      </c>
      <c r="G19" s="105">
        <v>1</v>
      </c>
      <c r="H19" s="97" t="s">
        <v>88</v>
      </c>
      <c r="I19" s="106" t="s">
        <v>582</v>
      </c>
      <c r="J19" s="97"/>
      <c r="K19" s="97"/>
      <c r="L19" s="97"/>
      <c r="M19" s="97"/>
      <c r="N19" s="97" t="s">
        <v>38</v>
      </c>
      <c r="O19" s="97"/>
      <c r="P19" s="97"/>
    </row>
    <row r="20" spans="1:17" ht="15" thickBot="1">
      <c r="A20" s="159" t="s">
        <v>618</v>
      </c>
      <c r="B20" s="154" t="s">
        <v>47</v>
      </c>
      <c r="C20" s="96">
        <v>30</v>
      </c>
      <c r="D20" s="103">
        <v>3</v>
      </c>
      <c r="E20" s="104">
        <v>0</v>
      </c>
      <c r="F20" s="104">
        <v>0</v>
      </c>
      <c r="G20" s="105">
        <v>1</v>
      </c>
      <c r="H20" s="97" t="s">
        <v>89</v>
      </c>
      <c r="I20" s="106" t="s">
        <v>583</v>
      </c>
      <c r="J20" s="97"/>
      <c r="K20" s="97"/>
      <c r="L20" s="97"/>
      <c r="M20" s="97" t="s">
        <v>83</v>
      </c>
      <c r="N20" s="97"/>
      <c r="O20" s="97"/>
      <c r="P20" s="97"/>
    </row>
    <row r="21" spans="1:17" ht="15" thickBot="1">
      <c r="A21" s="159" t="s">
        <v>619</v>
      </c>
      <c r="B21" s="154" t="s">
        <v>47</v>
      </c>
      <c r="C21" s="96">
        <v>32</v>
      </c>
      <c r="D21" s="103">
        <v>3</v>
      </c>
      <c r="E21" s="104">
        <v>0</v>
      </c>
      <c r="F21" s="104">
        <v>0</v>
      </c>
      <c r="G21" s="105">
        <v>2</v>
      </c>
      <c r="H21" s="107" t="s">
        <v>1146</v>
      </c>
      <c r="I21" s="107" t="s">
        <v>1145</v>
      </c>
      <c r="J21" s="97"/>
      <c r="K21" s="97"/>
      <c r="L21" s="97" t="s">
        <v>82</v>
      </c>
      <c r="M21" s="97"/>
      <c r="N21" s="109" t="s">
        <v>83</v>
      </c>
      <c r="O21" s="97"/>
      <c r="P21" s="97"/>
    </row>
    <row r="22" spans="1:17" ht="15" thickBot="1">
      <c r="A22" s="159" t="s">
        <v>620</v>
      </c>
      <c r="B22" s="154" t="s">
        <v>47</v>
      </c>
      <c r="C22" s="96">
        <v>31</v>
      </c>
      <c r="D22" s="103">
        <v>3</v>
      </c>
      <c r="E22" s="104">
        <v>1</v>
      </c>
      <c r="F22" s="104">
        <v>0</v>
      </c>
      <c r="G22" s="105">
        <v>1</v>
      </c>
      <c r="H22" s="106" t="s">
        <v>1150</v>
      </c>
      <c r="I22" s="106" t="s">
        <v>825</v>
      </c>
      <c r="J22" s="97"/>
      <c r="K22" s="97"/>
      <c r="L22" s="97" t="s">
        <v>92</v>
      </c>
      <c r="M22" s="97"/>
      <c r="N22" s="97"/>
      <c r="O22" s="97"/>
      <c r="P22" s="97"/>
    </row>
    <row r="23" spans="1:17" ht="15" thickBot="1">
      <c r="A23" s="159" t="s">
        <v>621</v>
      </c>
      <c r="B23" s="154" t="s">
        <v>47</v>
      </c>
      <c r="C23" s="96">
        <v>33</v>
      </c>
      <c r="D23" s="103">
        <v>3</v>
      </c>
      <c r="E23" s="104">
        <v>1</v>
      </c>
      <c r="F23" s="104">
        <v>0</v>
      </c>
      <c r="G23" s="105">
        <v>2</v>
      </c>
      <c r="H23" s="107" t="s">
        <v>1430</v>
      </c>
      <c r="I23" s="107" t="s">
        <v>1145</v>
      </c>
      <c r="J23" s="97"/>
      <c r="K23" s="97"/>
      <c r="L23" s="97" t="s">
        <v>82</v>
      </c>
      <c r="M23" s="97"/>
      <c r="N23" s="109" t="s">
        <v>83</v>
      </c>
      <c r="O23" s="97"/>
      <c r="P23" s="97"/>
    </row>
    <row r="24" spans="1:17" ht="15" thickBot="1">
      <c r="A24" s="159" t="s">
        <v>622</v>
      </c>
      <c r="B24" s="154" t="s">
        <v>47</v>
      </c>
      <c r="C24" s="96">
        <v>34</v>
      </c>
      <c r="D24" s="103">
        <v>3</v>
      </c>
      <c r="E24" s="104">
        <v>2</v>
      </c>
      <c r="F24" s="104">
        <v>0</v>
      </c>
      <c r="G24" s="105">
        <v>1</v>
      </c>
      <c r="H24" s="106" t="s">
        <v>1523</v>
      </c>
      <c r="I24" s="97" t="s">
        <v>95</v>
      </c>
      <c r="J24" s="97"/>
      <c r="K24" s="97"/>
      <c r="L24" s="252" t="s">
        <v>96</v>
      </c>
      <c r="M24" s="97"/>
      <c r="N24" s="97" t="s">
        <v>83</v>
      </c>
      <c r="O24" s="97"/>
      <c r="P24" s="97"/>
    </row>
    <row r="25" spans="1:17" ht="15" thickBot="1">
      <c r="A25" s="159" t="s">
        <v>623</v>
      </c>
      <c r="B25" s="154" t="s">
        <v>47</v>
      </c>
      <c r="C25" s="96">
        <v>35</v>
      </c>
      <c r="D25" s="103">
        <v>3</v>
      </c>
      <c r="E25" s="104">
        <v>2</v>
      </c>
      <c r="F25" s="104">
        <v>0</v>
      </c>
      <c r="G25" s="105">
        <v>2</v>
      </c>
      <c r="H25" s="97" t="s">
        <v>97</v>
      </c>
      <c r="I25" s="106" t="s">
        <v>1144</v>
      </c>
      <c r="J25" s="97"/>
      <c r="K25" s="110"/>
      <c r="L25" s="253" t="s">
        <v>96</v>
      </c>
      <c r="M25" s="110"/>
      <c r="N25" s="97" t="s">
        <v>98</v>
      </c>
      <c r="O25" s="97"/>
      <c r="P25" s="97"/>
    </row>
    <row r="26" spans="1:17" ht="15" thickBot="1">
      <c r="A26" s="159" t="s">
        <v>624</v>
      </c>
      <c r="B26" s="154" t="s">
        <v>47</v>
      </c>
      <c r="C26" s="96">
        <v>37</v>
      </c>
      <c r="D26" s="103">
        <v>4</v>
      </c>
      <c r="E26" s="104">
        <v>0</v>
      </c>
      <c r="F26" s="104">
        <v>0</v>
      </c>
      <c r="G26" s="105">
        <v>1</v>
      </c>
      <c r="H26" s="106" t="s">
        <v>1431</v>
      </c>
      <c r="I26" s="106" t="s">
        <v>1151</v>
      </c>
      <c r="J26" s="97"/>
      <c r="K26" s="102"/>
      <c r="L26" s="107" t="s">
        <v>99</v>
      </c>
      <c r="M26" s="97"/>
      <c r="N26" s="97"/>
      <c r="O26" s="97"/>
      <c r="P26" s="97"/>
    </row>
    <row r="27" spans="1:17" ht="15" thickBot="1">
      <c r="A27" s="159" t="s">
        <v>625</v>
      </c>
      <c r="B27" s="154" t="s">
        <v>47</v>
      </c>
      <c r="C27" s="96">
        <v>38</v>
      </c>
      <c r="D27" s="103">
        <v>4</v>
      </c>
      <c r="E27" s="104">
        <v>0</v>
      </c>
      <c r="F27" s="104">
        <v>0</v>
      </c>
      <c r="G27" s="105">
        <v>2</v>
      </c>
      <c r="H27" s="107" t="s">
        <v>827</v>
      </c>
      <c r="I27" s="107" t="s">
        <v>826</v>
      </c>
      <c r="J27" s="107"/>
      <c r="K27" s="107"/>
      <c r="L27" s="107"/>
      <c r="M27" s="107"/>
      <c r="N27" s="107" t="s">
        <v>828</v>
      </c>
      <c r="O27" s="107" t="s">
        <v>829</v>
      </c>
      <c r="P27" s="107"/>
    </row>
    <row r="28" spans="1:17" ht="15" thickBot="1">
      <c r="A28" s="160"/>
      <c r="B28" s="155" t="s">
        <v>47</v>
      </c>
      <c r="C28" s="112">
        <v>39</v>
      </c>
      <c r="D28" s="113">
        <v>4</v>
      </c>
      <c r="E28" s="114">
        <v>0</v>
      </c>
      <c r="F28" s="114">
        <v>0</v>
      </c>
      <c r="G28" s="115">
        <v>3</v>
      </c>
      <c r="H28" s="116" t="s">
        <v>101</v>
      </c>
      <c r="I28" s="116" t="s">
        <v>100</v>
      </c>
      <c r="J28" s="116"/>
      <c r="K28" s="116"/>
      <c r="L28" s="116"/>
      <c r="M28" s="116"/>
      <c r="N28" s="116"/>
      <c r="O28" s="116"/>
      <c r="P28" s="116" t="s">
        <v>99</v>
      </c>
    </row>
    <row r="29" spans="1:17" ht="15" thickBot="1">
      <c r="A29" s="159" t="s">
        <v>626</v>
      </c>
      <c r="B29" s="154" t="s">
        <v>47</v>
      </c>
      <c r="C29" s="96">
        <v>40</v>
      </c>
      <c r="D29" s="103">
        <v>4</v>
      </c>
      <c r="E29" s="104">
        <v>0</v>
      </c>
      <c r="F29" s="104">
        <v>0</v>
      </c>
      <c r="G29" s="105">
        <v>4</v>
      </c>
      <c r="H29" s="97" t="s">
        <v>102</v>
      </c>
      <c r="I29" s="106" t="s">
        <v>833</v>
      </c>
      <c r="J29" s="97"/>
      <c r="K29" s="97"/>
      <c r="L29" s="97"/>
      <c r="M29" s="97"/>
      <c r="N29" s="97"/>
      <c r="O29" s="97"/>
      <c r="P29" s="97" t="s">
        <v>99</v>
      </c>
    </row>
    <row r="30" spans="1:17" ht="15" thickBot="1">
      <c r="A30" s="159" t="s">
        <v>627</v>
      </c>
      <c r="B30" s="154" t="s">
        <v>47</v>
      </c>
      <c r="C30" s="96">
        <v>41</v>
      </c>
      <c r="D30" s="103">
        <v>4</v>
      </c>
      <c r="E30" s="104">
        <v>0</v>
      </c>
      <c r="F30" s="104">
        <v>0</v>
      </c>
      <c r="G30" s="105">
        <v>5</v>
      </c>
      <c r="H30" s="107" t="s">
        <v>1125</v>
      </c>
      <c r="I30" s="107" t="s">
        <v>834</v>
      </c>
      <c r="J30" s="97"/>
      <c r="K30" s="97"/>
      <c r="L30" s="97"/>
      <c r="M30" s="107" t="s">
        <v>1127</v>
      </c>
      <c r="N30" s="107"/>
      <c r="O30" s="107" t="s">
        <v>1126</v>
      </c>
      <c r="P30" s="97"/>
      <c r="Q30" s="117"/>
    </row>
    <row r="31" spans="1:17" ht="15" thickBot="1">
      <c r="A31" s="159" t="s">
        <v>628</v>
      </c>
      <c r="B31" s="154" t="s">
        <v>47</v>
      </c>
      <c r="C31" s="96">
        <v>144</v>
      </c>
      <c r="D31" s="103">
        <v>4</v>
      </c>
      <c r="E31" s="104">
        <v>3</v>
      </c>
      <c r="F31" s="104">
        <v>0</v>
      </c>
      <c r="G31" s="105">
        <v>6</v>
      </c>
      <c r="H31" s="97" t="s">
        <v>103</v>
      </c>
      <c r="I31" s="107" t="s">
        <v>1433</v>
      </c>
      <c r="J31" s="97"/>
      <c r="K31" s="97"/>
      <c r="L31" s="97"/>
      <c r="M31" s="97"/>
      <c r="N31" s="97"/>
      <c r="O31" s="97"/>
      <c r="P31" s="97" t="s">
        <v>128</v>
      </c>
    </row>
    <row r="32" spans="1:17" ht="15" thickBot="1">
      <c r="A32" s="159" t="s">
        <v>629</v>
      </c>
      <c r="B32" s="154" t="s">
        <v>47</v>
      </c>
      <c r="C32" s="98">
        <v>145</v>
      </c>
      <c r="D32" s="99">
        <v>4</v>
      </c>
      <c r="E32" s="100">
        <v>3</v>
      </c>
      <c r="F32" s="100">
        <v>0</v>
      </c>
      <c r="G32" s="101">
        <v>7</v>
      </c>
      <c r="H32" s="102" t="s">
        <v>104</v>
      </c>
      <c r="I32" s="102" t="s">
        <v>1434</v>
      </c>
      <c r="J32" s="102"/>
      <c r="K32" s="102"/>
      <c r="L32" s="102"/>
      <c r="M32" s="102" t="s">
        <v>105</v>
      </c>
      <c r="N32" s="102"/>
      <c r="O32" s="102" t="s">
        <v>106</v>
      </c>
      <c r="P32" s="102"/>
    </row>
    <row r="33" spans="1:35" ht="15" thickBot="1">
      <c r="A33" s="159" t="s">
        <v>630</v>
      </c>
      <c r="B33" s="154" t="s">
        <v>47</v>
      </c>
      <c r="C33" s="96">
        <v>147</v>
      </c>
      <c r="D33" s="103">
        <v>4</v>
      </c>
      <c r="E33" s="104">
        <v>3</v>
      </c>
      <c r="F33" s="104">
        <v>0</v>
      </c>
      <c r="G33" s="105">
        <v>8</v>
      </c>
      <c r="H33" s="97" t="s">
        <v>107</v>
      </c>
      <c r="I33" s="97" t="s">
        <v>108</v>
      </c>
      <c r="J33" s="97"/>
      <c r="K33" s="97"/>
      <c r="L33" s="97"/>
      <c r="M33" s="97"/>
      <c r="N33" s="97"/>
      <c r="O33" s="97" t="s">
        <v>99</v>
      </c>
      <c r="P33" s="97"/>
    </row>
    <row r="34" spans="1:35" ht="15" thickBot="1">
      <c r="A34" s="159" t="s">
        <v>631</v>
      </c>
      <c r="B34" s="154" t="s">
        <v>47</v>
      </c>
      <c r="C34" s="96">
        <v>42</v>
      </c>
      <c r="D34" s="103">
        <v>5</v>
      </c>
      <c r="E34" s="104">
        <v>0</v>
      </c>
      <c r="F34" s="104">
        <v>0</v>
      </c>
      <c r="G34" s="105">
        <v>1</v>
      </c>
      <c r="H34" s="106" t="s">
        <v>1432</v>
      </c>
      <c r="I34" s="97" t="s">
        <v>110</v>
      </c>
      <c r="J34" s="97"/>
      <c r="K34" s="253" t="s">
        <v>96</v>
      </c>
      <c r="L34" s="110"/>
      <c r="M34" s="110" t="s">
        <v>98</v>
      </c>
      <c r="N34" s="110"/>
      <c r="O34" s="97"/>
      <c r="P34" s="97"/>
    </row>
    <row r="35" spans="1:35" ht="15" thickBot="1">
      <c r="A35" s="159" t="s">
        <v>632</v>
      </c>
      <c r="B35" s="154" t="s">
        <v>47</v>
      </c>
      <c r="C35" s="96">
        <v>43</v>
      </c>
      <c r="D35" s="103">
        <v>5</v>
      </c>
      <c r="E35" s="104">
        <v>0</v>
      </c>
      <c r="F35" s="104">
        <v>0</v>
      </c>
      <c r="G35" s="105">
        <v>2</v>
      </c>
      <c r="H35" s="106" t="s">
        <v>1469</v>
      </c>
      <c r="I35" s="106" t="s">
        <v>1435</v>
      </c>
      <c r="J35" s="97"/>
      <c r="K35" s="97"/>
      <c r="L35" s="97"/>
      <c r="M35" s="97"/>
      <c r="N35" s="97" t="s">
        <v>82</v>
      </c>
      <c r="O35" s="97" t="s">
        <v>83</v>
      </c>
      <c r="P35" s="97"/>
      <c r="Q35" s="117"/>
    </row>
    <row r="36" spans="1:35" ht="15" thickBot="1">
      <c r="A36" s="159" t="s">
        <v>633</v>
      </c>
      <c r="B36" s="154" t="s">
        <v>47</v>
      </c>
      <c r="C36" s="96">
        <v>44</v>
      </c>
      <c r="D36" s="103">
        <v>5</v>
      </c>
      <c r="E36" s="104">
        <v>0</v>
      </c>
      <c r="F36" s="104">
        <v>0</v>
      </c>
      <c r="G36" s="105">
        <v>3</v>
      </c>
      <c r="H36" s="97" t="s">
        <v>112</v>
      </c>
      <c r="I36" s="107" t="s">
        <v>835</v>
      </c>
      <c r="J36" s="97"/>
      <c r="K36" s="97"/>
      <c r="L36" s="97"/>
      <c r="M36" s="97"/>
      <c r="N36" s="97"/>
      <c r="O36" s="97"/>
      <c r="P36" s="97" t="s">
        <v>99</v>
      </c>
      <c r="R36" s="117"/>
      <c r="S36" s="117"/>
      <c r="T36" s="117"/>
      <c r="U36" s="117"/>
      <c r="V36" s="117"/>
      <c r="W36" s="117"/>
      <c r="X36" s="117"/>
      <c r="Y36" s="117"/>
      <c r="Z36" s="117"/>
      <c r="AA36" s="117"/>
      <c r="AB36" s="117"/>
      <c r="AC36" s="117"/>
      <c r="AD36" s="117"/>
      <c r="AE36" s="117"/>
      <c r="AF36" s="117"/>
      <c r="AG36" s="117"/>
      <c r="AH36" s="117"/>
      <c r="AI36" s="117"/>
    </row>
    <row r="37" spans="1:35" ht="15" thickBot="1">
      <c r="A37" s="159" t="s">
        <v>634</v>
      </c>
      <c r="B37" s="154" t="s">
        <v>47</v>
      </c>
      <c r="C37" s="96">
        <v>45</v>
      </c>
      <c r="D37" s="103">
        <v>5</v>
      </c>
      <c r="E37" s="104">
        <v>0</v>
      </c>
      <c r="F37" s="104">
        <v>0</v>
      </c>
      <c r="G37" s="105">
        <v>4</v>
      </c>
      <c r="H37" s="107" t="s">
        <v>1524</v>
      </c>
      <c r="I37" s="106" t="s">
        <v>1468</v>
      </c>
      <c r="J37" s="97"/>
      <c r="K37" s="97" t="s">
        <v>82</v>
      </c>
      <c r="L37" s="97"/>
      <c r="M37" s="97"/>
      <c r="N37" s="97"/>
      <c r="O37" s="97"/>
      <c r="P37" s="97"/>
    </row>
    <row r="38" spans="1:35" ht="15" thickBot="1">
      <c r="A38" s="159" t="s">
        <v>635</v>
      </c>
      <c r="B38" s="154" t="s">
        <v>47</v>
      </c>
      <c r="C38" s="96">
        <v>46</v>
      </c>
      <c r="D38" s="103">
        <v>6</v>
      </c>
      <c r="E38" s="104">
        <v>1</v>
      </c>
      <c r="F38" s="104">
        <v>0</v>
      </c>
      <c r="G38" s="105">
        <v>1</v>
      </c>
      <c r="H38" s="97" t="s">
        <v>113</v>
      </c>
      <c r="I38" s="97" t="s">
        <v>114</v>
      </c>
      <c r="J38" s="97"/>
      <c r="K38" s="97" t="s">
        <v>115</v>
      </c>
      <c r="L38" s="97" t="s">
        <v>116</v>
      </c>
      <c r="M38" s="97"/>
      <c r="N38" s="97"/>
      <c r="O38" s="97"/>
      <c r="P38" s="97"/>
      <c r="R38" s="117"/>
      <c r="S38" s="117"/>
      <c r="T38" s="117"/>
      <c r="U38" s="117"/>
      <c r="V38" s="117"/>
      <c r="W38" s="117"/>
      <c r="X38" s="117"/>
      <c r="Y38" s="117"/>
      <c r="Z38" s="117"/>
      <c r="AA38" s="117"/>
      <c r="AB38" s="117"/>
      <c r="AC38" s="117"/>
      <c r="AD38" s="117"/>
      <c r="AE38" s="117"/>
      <c r="AF38" s="117"/>
      <c r="AG38" s="117"/>
      <c r="AH38" s="117"/>
      <c r="AI38" s="117"/>
    </row>
    <row r="39" spans="1:35" ht="15" thickBot="1">
      <c r="A39" s="159" t="s">
        <v>636</v>
      </c>
      <c r="B39" s="156" t="s">
        <v>47</v>
      </c>
      <c r="C39" s="96">
        <v>49</v>
      </c>
      <c r="D39" s="103">
        <v>6</v>
      </c>
      <c r="E39" s="119">
        <v>3</v>
      </c>
      <c r="F39" s="119">
        <v>0</v>
      </c>
      <c r="G39" s="120">
        <v>1</v>
      </c>
      <c r="H39" s="108" t="s">
        <v>1436</v>
      </c>
      <c r="I39" s="107" t="s">
        <v>1468</v>
      </c>
      <c r="J39" s="108"/>
      <c r="K39" s="108"/>
      <c r="L39" s="108" t="s">
        <v>82</v>
      </c>
      <c r="M39" s="108"/>
      <c r="N39" s="108" t="s">
        <v>83</v>
      </c>
      <c r="O39" s="108"/>
      <c r="P39" s="108"/>
    </row>
    <row r="40" spans="1:35" ht="15" thickBot="1">
      <c r="A40" s="159" t="s">
        <v>637</v>
      </c>
      <c r="B40" s="154" t="s">
        <v>47</v>
      </c>
      <c r="C40" s="96">
        <v>51</v>
      </c>
      <c r="D40" s="103">
        <v>6</v>
      </c>
      <c r="E40" s="104">
        <v>3</v>
      </c>
      <c r="F40" s="104">
        <v>0</v>
      </c>
      <c r="G40" s="105">
        <v>3</v>
      </c>
      <c r="H40" s="121" t="s">
        <v>118</v>
      </c>
      <c r="I40" s="121" t="s">
        <v>1437</v>
      </c>
      <c r="J40" s="121"/>
      <c r="K40" s="121" t="s">
        <v>81</v>
      </c>
      <c r="L40" s="121"/>
      <c r="M40" s="121" t="s">
        <v>82</v>
      </c>
      <c r="N40" s="121" t="s">
        <v>83</v>
      </c>
      <c r="O40" s="121"/>
      <c r="P40" s="121" t="s">
        <v>120</v>
      </c>
    </row>
    <row r="41" spans="1:35" ht="15" thickBot="1">
      <c r="A41" s="159" t="s">
        <v>638</v>
      </c>
      <c r="B41" s="154" t="s">
        <v>47</v>
      </c>
      <c r="C41" s="96">
        <v>52</v>
      </c>
      <c r="D41" s="103">
        <v>6</v>
      </c>
      <c r="E41" s="104">
        <v>3</v>
      </c>
      <c r="F41" s="104">
        <v>0</v>
      </c>
      <c r="G41" s="105">
        <v>4</v>
      </c>
      <c r="H41" s="121" t="s">
        <v>1525</v>
      </c>
      <c r="I41" s="122" t="s">
        <v>584</v>
      </c>
      <c r="J41" s="121"/>
      <c r="K41" s="121"/>
      <c r="L41" s="121"/>
      <c r="M41" s="121" t="s">
        <v>81</v>
      </c>
      <c r="N41" s="121" t="s">
        <v>82</v>
      </c>
      <c r="O41" s="121" t="s">
        <v>83</v>
      </c>
      <c r="P41" s="121" t="s">
        <v>120</v>
      </c>
      <c r="R41" s="117"/>
      <c r="S41" s="117"/>
      <c r="T41" s="117"/>
      <c r="U41" s="117"/>
      <c r="V41" s="117"/>
      <c r="W41" s="117"/>
      <c r="X41" s="117"/>
      <c r="Y41" s="117"/>
      <c r="Z41" s="117"/>
      <c r="AA41" s="117"/>
      <c r="AB41" s="117"/>
      <c r="AC41" s="117"/>
      <c r="AD41" s="117"/>
      <c r="AE41" s="117"/>
      <c r="AF41" s="117"/>
      <c r="AG41" s="117"/>
      <c r="AH41" s="117"/>
      <c r="AI41" s="117"/>
    </row>
    <row r="42" spans="1:35" ht="15" thickBot="1">
      <c r="A42" s="159" t="s">
        <v>639</v>
      </c>
      <c r="B42" s="154" t="s">
        <v>47</v>
      </c>
      <c r="C42" s="96">
        <v>53</v>
      </c>
      <c r="D42" s="103">
        <v>6</v>
      </c>
      <c r="E42" s="104">
        <v>3</v>
      </c>
      <c r="F42" s="104">
        <v>0</v>
      </c>
      <c r="G42" s="105">
        <v>5</v>
      </c>
      <c r="H42" s="107" t="s">
        <v>1438</v>
      </c>
      <c r="I42" s="97" t="s">
        <v>123</v>
      </c>
      <c r="J42" s="97"/>
      <c r="K42" s="97" t="s">
        <v>124</v>
      </c>
      <c r="L42" s="97"/>
      <c r="M42" s="107" t="s">
        <v>837</v>
      </c>
      <c r="N42" s="97"/>
      <c r="O42" s="97"/>
      <c r="P42" s="97"/>
    </row>
    <row r="43" spans="1:35" ht="15" thickBot="1">
      <c r="A43" s="159" t="s">
        <v>640</v>
      </c>
      <c r="B43" s="154" t="s">
        <v>47</v>
      </c>
      <c r="C43" s="96">
        <v>47</v>
      </c>
      <c r="D43" s="103">
        <v>7</v>
      </c>
      <c r="E43" s="104">
        <v>0</v>
      </c>
      <c r="F43" s="104">
        <v>0</v>
      </c>
      <c r="G43" s="105">
        <v>1</v>
      </c>
      <c r="H43" s="106" t="s">
        <v>1522</v>
      </c>
      <c r="I43" s="97" t="s">
        <v>127</v>
      </c>
      <c r="J43" s="97"/>
      <c r="K43" s="97"/>
      <c r="L43" s="97"/>
      <c r="M43" s="97"/>
      <c r="N43" s="97"/>
      <c r="O43" s="97"/>
      <c r="P43" s="97" t="s">
        <v>128</v>
      </c>
      <c r="Q43" s="117"/>
    </row>
    <row r="44" spans="1:35" ht="15" thickBot="1">
      <c r="A44" s="159" t="s">
        <v>641</v>
      </c>
      <c r="B44" s="154" t="s">
        <v>47</v>
      </c>
      <c r="C44" s="96">
        <v>54</v>
      </c>
      <c r="D44" s="103">
        <v>7</v>
      </c>
      <c r="E44" s="104">
        <v>0</v>
      </c>
      <c r="F44" s="104">
        <v>0</v>
      </c>
      <c r="G44" s="105">
        <v>2</v>
      </c>
      <c r="H44" s="106" t="s">
        <v>1519</v>
      </c>
      <c r="I44" s="97" t="s">
        <v>127</v>
      </c>
      <c r="J44" s="97"/>
      <c r="K44" s="97"/>
      <c r="L44" s="97"/>
      <c r="M44" s="97"/>
      <c r="N44" s="97"/>
      <c r="O44" s="97"/>
      <c r="P44" s="97" t="s">
        <v>128</v>
      </c>
    </row>
    <row r="45" spans="1:35" ht="15" thickBot="1">
      <c r="A45" s="159" t="s">
        <v>642</v>
      </c>
      <c r="B45" s="154" t="s">
        <v>47</v>
      </c>
      <c r="C45" s="96">
        <v>55</v>
      </c>
      <c r="D45" s="103">
        <v>7</v>
      </c>
      <c r="E45" s="104">
        <v>0</v>
      </c>
      <c r="F45" s="104">
        <v>0</v>
      </c>
      <c r="G45" s="105">
        <v>3</v>
      </c>
      <c r="H45" s="106" t="s">
        <v>1520</v>
      </c>
      <c r="I45" s="97" t="s">
        <v>127</v>
      </c>
      <c r="J45" s="97"/>
      <c r="K45" s="97"/>
      <c r="L45" s="97"/>
      <c r="M45" s="97"/>
      <c r="N45" s="97"/>
      <c r="O45" s="97"/>
      <c r="P45" s="97" t="s">
        <v>128</v>
      </c>
    </row>
    <row r="46" spans="1:35" ht="15" thickBot="1">
      <c r="A46" s="159" t="s">
        <v>643</v>
      </c>
      <c r="B46" s="154" t="s">
        <v>47</v>
      </c>
      <c r="C46" s="96">
        <v>56</v>
      </c>
      <c r="D46" s="103">
        <v>7</v>
      </c>
      <c r="E46" s="104">
        <v>0</v>
      </c>
      <c r="F46" s="104">
        <v>0</v>
      </c>
      <c r="G46" s="105">
        <v>4</v>
      </c>
      <c r="H46" s="106" t="s">
        <v>1439</v>
      </c>
      <c r="I46" s="97" t="s">
        <v>132</v>
      </c>
      <c r="J46" s="97"/>
      <c r="K46" s="97"/>
      <c r="L46" s="97"/>
      <c r="M46" s="97"/>
      <c r="N46" s="97"/>
      <c r="O46" s="97"/>
      <c r="P46" s="97" t="s">
        <v>128</v>
      </c>
    </row>
    <row r="47" spans="1:35" ht="15" thickBot="1">
      <c r="A47" s="159" t="s">
        <v>644</v>
      </c>
      <c r="B47" s="154" t="s">
        <v>47</v>
      </c>
      <c r="C47" s="96">
        <v>57</v>
      </c>
      <c r="D47" s="103">
        <v>7</v>
      </c>
      <c r="E47" s="104">
        <v>0</v>
      </c>
      <c r="F47" s="104">
        <v>0</v>
      </c>
      <c r="G47" s="105">
        <v>5</v>
      </c>
      <c r="H47" s="106" t="s">
        <v>1521</v>
      </c>
      <c r="I47" s="97" t="s">
        <v>134</v>
      </c>
      <c r="J47" s="97"/>
      <c r="K47" s="97"/>
      <c r="L47" s="97"/>
      <c r="M47" s="97"/>
      <c r="N47" s="97"/>
      <c r="O47" s="97"/>
      <c r="P47" s="97" t="s">
        <v>128</v>
      </c>
    </row>
    <row r="48" spans="1:35" ht="15" thickBot="1">
      <c r="A48" s="159" t="s">
        <v>645</v>
      </c>
      <c r="B48" s="154" t="s">
        <v>47</v>
      </c>
      <c r="C48" s="96">
        <v>58</v>
      </c>
      <c r="D48" s="103">
        <v>7</v>
      </c>
      <c r="E48" s="104">
        <v>0</v>
      </c>
      <c r="F48" s="104">
        <v>0</v>
      </c>
      <c r="G48" s="105">
        <v>6</v>
      </c>
      <c r="H48" s="97" t="s">
        <v>135</v>
      </c>
      <c r="I48" s="97" t="s">
        <v>127</v>
      </c>
      <c r="J48" s="97"/>
      <c r="K48" s="97"/>
      <c r="L48" s="97"/>
      <c r="M48" s="97"/>
      <c r="N48" s="97"/>
      <c r="O48" s="97"/>
      <c r="P48" s="97" t="s">
        <v>128</v>
      </c>
    </row>
    <row r="49" spans="1:35" ht="15" thickBot="1">
      <c r="A49" s="159" t="s">
        <v>646</v>
      </c>
      <c r="B49" s="154" t="s">
        <v>47</v>
      </c>
      <c r="C49" s="96">
        <v>59</v>
      </c>
      <c r="D49" s="103">
        <v>7</v>
      </c>
      <c r="E49" s="104">
        <v>0</v>
      </c>
      <c r="F49" s="104">
        <v>0</v>
      </c>
      <c r="G49" s="105">
        <v>7</v>
      </c>
      <c r="H49" s="97" t="s">
        <v>136</v>
      </c>
      <c r="I49" s="97" t="s">
        <v>134</v>
      </c>
      <c r="J49" s="97"/>
      <c r="K49" s="97"/>
      <c r="L49" s="97"/>
      <c r="M49" s="97"/>
      <c r="N49" s="97"/>
      <c r="O49" s="97"/>
      <c r="P49" s="97" t="s">
        <v>128</v>
      </c>
    </row>
    <row r="50" spans="1:35" ht="15" thickBot="1">
      <c r="A50" s="159" t="s">
        <v>647</v>
      </c>
      <c r="B50" s="154" t="s">
        <v>47</v>
      </c>
      <c r="C50" s="96">
        <v>60</v>
      </c>
      <c r="D50" s="103">
        <v>7</v>
      </c>
      <c r="E50" s="104">
        <v>0</v>
      </c>
      <c r="F50" s="104">
        <v>0</v>
      </c>
      <c r="G50" s="105">
        <v>8</v>
      </c>
      <c r="H50" s="106" t="s">
        <v>1440</v>
      </c>
      <c r="I50" s="97" t="s">
        <v>127</v>
      </c>
      <c r="J50" s="97"/>
      <c r="K50" s="97"/>
      <c r="L50" s="97"/>
      <c r="M50" s="97"/>
      <c r="N50" s="97"/>
      <c r="O50" s="97"/>
      <c r="P50" s="97" t="s">
        <v>128</v>
      </c>
    </row>
    <row r="51" spans="1:35" s="117" customFormat="1" ht="15" thickBot="1">
      <c r="A51" s="159" t="s">
        <v>648</v>
      </c>
      <c r="B51" s="154" t="s">
        <v>47</v>
      </c>
      <c r="C51" s="96">
        <v>61</v>
      </c>
      <c r="D51" s="103">
        <v>7</v>
      </c>
      <c r="E51" s="104">
        <v>0</v>
      </c>
      <c r="F51" s="104">
        <v>0</v>
      </c>
      <c r="G51" s="105">
        <v>9</v>
      </c>
      <c r="H51" s="97" t="s">
        <v>138</v>
      </c>
      <c r="I51" s="97" t="s">
        <v>134</v>
      </c>
      <c r="J51" s="97"/>
      <c r="K51" s="97"/>
      <c r="L51" s="97"/>
      <c r="M51" s="97"/>
      <c r="N51" s="97"/>
      <c r="O51" s="97"/>
      <c r="P51" s="97" t="s">
        <v>128</v>
      </c>
      <c r="Q51" s="36"/>
      <c r="R51" s="36"/>
      <c r="S51" s="36"/>
      <c r="T51" s="36"/>
      <c r="U51" s="36"/>
      <c r="V51" s="36"/>
      <c r="W51" s="36"/>
      <c r="X51" s="36"/>
      <c r="Y51" s="36"/>
      <c r="Z51" s="36"/>
      <c r="AA51" s="36"/>
      <c r="AB51" s="36"/>
      <c r="AC51" s="36"/>
      <c r="AD51" s="36"/>
      <c r="AE51" s="36"/>
      <c r="AF51" s="36"/>
      <c r="AG51" s="36"/>
      <c r="AH51" s="36"/>
      <c r="AI51" s="36"/>
    </row>
    <row r="52" spans="1:35" ht="15" thickBot="1">
      <c r="A52" s="159" t="s">
        <v>649</v>
      </c>
      <c r="B52" s="154" t="s">
        <v>47</v>
      </c>
      <c r="C52" s="96">
        <v>62</v>
      </c>
      <c r="D52" s="103">
        <v>7</v>
      </c>
      <c r="E52" s="104">
        <v>0</v>
      </c>
      <c r="F52" s="104">
        <v>1</v>
      </c>
      <c r="G52" s="105">
        <v>0</v>
      </c>
      <c r="H52" s="97" t="s">
        <v>139</v>
      </c>
      <c r="I52" s="97" t="s">
        <v>127</v>
      </c>
      <c r="J52" s="97"/>
      <c r="K52" s="97"/>
      <c r="L52" s="97"/>
      <c r="M52" s="97"/>
      <c r="N52" s="97"/>
      <c r="O52" s="97"/>
      <c r="P52" s="97" t="s">
        <v>128</v>
      </c>
    </row>
    <row r="53" spans="1:35" s="117" customFormat="1" ht="15" thickBot="1">
      <c r="A53" s="159" t="s">
        <v>650</v>
      </c>
      <c r="B53" s="154" t="s">
        <v>47</v>
      </c>
      <c r="C53" s="96">
        <v>63</v>
      </c>
      <c r="D53" s="103">
        <v>7</v>
      </c>
      <c r="E53" s="104">
        <v>0</v>
      </c>
      <c r="F53" s="104">
        <v>1</v>
      </c>
      <c r="G53" s="105">
        <v>1</v>
      </c>
      <c r="H53" s="97" t="s">
        <v>140</v>
      </c>
      <c r="I53" s="97" t="s">
        <v>141</v>
      </c>
      <c r="J53" s="97"/>
      <c r="K53" s="97"/>
      <c r="L53" s="97"/>
      <c r="M53" s="97"/>
      <c r="N53" s="97"/>
      <c r="O53" s="97"/>
      <c r="P53" s="97" t="s">
        <v>128</v>
      </c>
      <c r="Q53" s="36"/>
      <c r="R53" s="36"/>
      <c r="S53" s="36"/>
      <c r="T53" s="36"/>
      <c r="U53" s="36"/>
      <c r="V53" s="36"/>
      <c r="W53" s="36"/>
      <c r="X53" s="36"/>
      <c r="Y53" s="36"/>
      <c r="Z53" s="36"/>
      <c r="AA53" s="36"/>
      <c r="AB53" s="36"/>
      <c r="AC53" s="36"/>
      <c r="AD53" s="36"/>
      <c r="AE53" s="36"/>
      <c r="AF53" s="36"/>
      <c r="AG53" s="36"/>
      <c r="AH53" s="36"/>
      <c r="AI53" s="36"/>
    </row>
    <row r="54" spans="1:35" ht="15" thickBot="1">
      <c r="A54" s="159" t="s">
        <v>651</v>
      </c>
      <c r="B54" s="154" t="s">
        <v>47</v>
      </c>
      <c r="C54" s="96">
        <v>64</v>
      </c>
      <c r="D54" s="103">
        <v>7</v>
      </c>
      <c r="E54" s="104">
        <v>0</v>
      </c>
      <c r="F54" s="104">
        <v>1</v>
      </c>
      <c r="G54" s="105">
        <v>2</v>
      </c>
      <c r="H54" s="97" t="s">
        <v>142</v>
      </c>
      <c r="I54" s="97" t="s">
        <v>127</v>
      </c>
      <c r="J54" s="97"/>
      <c r="K54" s="97"/>
      <c r="L54" s="44"/>
      <c r="M54" s="97"/>
      <c r="N54" s="97"/>
      <c r="O54" s="44"/>
      <c r="P54" s="97" t="s">
        <v>128</v>
      </c>
    </row>
    <row r="55" spans="1:35" ht="15" thickBot="1">
      <c r="A55" s="159" t="s">
        <v>652</v>
      </c>
      <c r="B55" s="154" t="s">
        <v>47</v>
      </c>
      <c r="C55" s="96">
        <v>65</v>
      </c>
      <c r="D55" s="103">
        <v>7</v>
      </c>
      <c r="E55" s="104">
        <v>0</v>
      </c>
      <c r="F55" s="104">
        <v>1</v>
      </c>
      <c r="G55" s="105">
        <v>3</v>
      </c>
      <c r="H55" s="97" t="s">
        <v>143</v>
      </c>
      <c r="I55" s="97" t="s">
        <v>127</v>
      </c>
      <c r="J55" s="97"/>
      <c r="K55" s="97"/>
      <c r="L55" s="97"/>
      <c r="M55" s="97"/>
      <c r="N55" s="97"/>
      <c r="O55" s="97"/>
      <c r="P55" s="97" t="s">
        <v>128</v>
      </c>
    </row>
    <row r="56" spans="1:35" ht="15" thickBot="1">
      <c r="A56" s="159" t="s">
        <v>653</v>
      </c>
      <c r="B56" s="154" t="s">
        <v>47</v>
      </c>
      <c r="C56" s="96">
        <v>66</v>
      </c>
      <c r="D56" s="103">
        <v>7</v>
      </c>
      <c r="E56" s="104">
        <v>0</v>
      </c>
      <c r="F56" s="104">
        <v>1</v>
      </c>
      <c r="G56" s="105">
        <v>4</v>
      </c>
      <c r="H56" s="97" t="s">
        <v>144</v>
      </c>
      <c r="I56" s="97" t="s">
        <v>141</v>
      </c>
      <c r="J56" s="97"/>
      <c r="K56" s="97"/>
      <c r="L56" s="97"/>
      <c r="M56" s="97"/>
      <c r="N56" s="97"/>
      <c r="O56" s="97"/>
      <c r="P56" s="97" t="s">
        <v>128</v>
      </c>
    </row>
    <row r="57" spans="1:35" s="117" customFormat="1" ht="15" thickBot="1">
      <c r="A57" s="159" t="s">
        <v>654</v>
      </c>
      <c r="B57" s="154" t="s">
        <v>47</v>
      </c>
      <c r="C57" s="96">
        <v>67</v>
      </c>
      <c r="D57" s="103">
        <v>7</v>
      </c>
      <c r="E57" s="104">
        <v>0</v>
      </c>
      <c r="F57" s="104">
        <v>1</v>
      </c>
      <c r="G57" s="105">
        <v>5</v>
      </c>
      <c r="H57" s="97" t="s">
        <v>145</v>
      </c>
      <c r="I57" s="97" t="s">
        <v>127</v>
      </c>
      <c r="J57" s="97"/>
      <c r="K57" s="97"/>
      <c r="L57" s="97"/>
      <c r="M57" s="97"/>
      <c r="N57" s="97"/>
      <c r="O57" s="97"/>
      <c r="P57" s="97" t="s">
        <v>128</v>
      </c>
      <c r="Q57" s="36"/>
      <c r="R57" s="36"/>
      <c r="S57" s="36"/>
      <c r="T57" s="36"/>
      <c r="U57" s="36"/>
      <c r="V57" s="36"/>
      <c r="W57" s="36"/>
      <c r="X57" s="36"/>
      <c r="Y57" s="36"/>
      <c r="Z57" s="36"/>
      <c r="AA57" s="36"/>
      <c r="AB57" s="36"/>
      <c r="AC57" s="36"/>
      <c r="AD57" s="36"/>
      <c r="AE57" s="36"/>
      <c r="AF57" s="36"/>
      <c r="AG57" s="36"/>
      <c r="AH57" s="36"/>
      <c r="AI57" s="36"/>
    </row>
    <row r="58" spans="1:35" ht="15" thickBot="1">
      <c r="A58" s="159" t="s">
        <v>655</v>
      </c>
      <c r="B58" s="157" t="s">
        <v>47</v>
      </c>
      <c r="C58" s="96">
        <v>73</v>
      </c>
      <c r="D58" s="103">
        <v>7</v>
      </c>
      <c r="E58" s="100">
        <v>0</v>
      </c>
      <c r="F58" s="100">
        <v>2</v>
      </c>
      <c r="G58" s="101">
        <v>1</v>
      </c>
      <c r="H58" s="121" t="s">
        <v>146</v>
      </c>
      <c r="I58" s="121" t="s">
        <v>1468</v>
      </c>
      <c r="J58" s="121"/>
      <c r="K58" s="121" t="s">
        <v>82</v>
      </c>
      <c r="L58" s="121" t="s">
        <v>83</v>
      </c>
      <c r="M58" s="121"/>
      <c r="N58" s="121"/>
      <c r="O58" s="121"/>
      <c r="P58" s="121"/>
    </row>
    <row r="59" spans="1:35" ht="15" thickBot="1">
      <c r="A59" s="159" t="s">
        <v>656</v>
      </c>
      <c r="B59" s="157" t="s">
        <v>47</v>
      </c>
      <c r="C59" s="96">
        <v>74</v>
      </c>
      <c r="D59" s="103">
        <v>7</v>
      </c>
      <c r="E59" s="100">
        <v>0</v>
      </c>
      <c r="F59" s="100">
        <v>2</v>
      </c>
      <c r="G59" s="101">
        <v>2</v>
      </c>
      <c r="H59" s="102" t="s">
        <v>1441</v>
      </c>
      <c r="I59" s="102" t="s">
        <v>1442</v>
      </c>
      <c r="J59" s="102"/>
      <c r="K59" s="102" t="s">
        <v>82</v>
      </c>
      <c r="L59" s="102"/>
      <c r="M59" s="102"/>
      <c r="N59" s="102" t="s">
        <v>83</v>
      </c>
      <c r="O59" s="102"/>
      <c r="P59" s="97"/>
    </row>
    <row r="60" spans="1:35" ht="15" thickBot="1">
      <c r="A60" s="159" t="s">
        <v>657</v>
      </c>
      <c r="B60" s="157" t="s">
        <v>47</v>
      </c>
      <c r="C60" s="96">
        <v>75</v>
      </c>
      <c r="D60" s="103">
        <v>7</v>
      </c>
      <c r="E60" s="100">
        <v>0</v>
      </c>
      <c r="F60" s="100">
        <v>2</v>
      </c>
      <c r="G60" s="101">
        <v>3</v>
      </c>
      <c r="H60" s="102" t="s">
        <v>148</v>
      </c>
      <c r="I60" s="102" t="s">
        <v>1468</v>
      </c>
      <c r="J60" s="102"/>
      <c r="K60" s="102" t="s">
        <v>82</v>
      </c>
      <c r="L60" s="102"/>
      <c r="M60" s="102"/>
      <c r="N60" s="102" t="s">
        <v>83</v>
      </c>
      <c r="O60" s="102"/>
      <c r="P60" s="97"/>
    </row>
    <row r="61" spans="1:35" ht="15" thickBot="1">
      <c r="A61" s="159" t="s">
        <v>658</v>
      </c>
      <c r="B61" s="154" t="s">
        <v>47</v>
      </c>
      <c r="C61" s="96">
        <v>57</v>
      </c>
      <c r="D61" s="103">
        <v>8</v>
      </c>
      <c r="E61" s="104">
        <v>3</v>
      </c>
      <c r="F61" s="104">
        <v>0</v>
      </c>
      <c r="G61" s="105">
        <v>1</v>
      </c>
      <c r="H61" s="97" t="s">
        <v>149</v>
      </c>
      <c r="I61" s="97" t="s">
        <v>150</v>
      </c>
      <c r="J61" s="97"/>
      <c r="K61" s="97"/>
      <c r="L61" s="97"/>
      <c r="M61" s="110" t="s">
        <v>151</v>
      </c>
      <c r="N61" s="110" t="s">
        <v>152</v>
      </c>
      <c r="O61" s="110" t="s">
        <v>98</v>
      </c>
      <c r="P61" s="110" t="s">
        <v>153</v>
      </c>
    </row>
    <row r="62" spans="1:35" ht="53.25" customHeight="1" thickBot="1">
      <c r="A62" s="159" t="s">
        <v>659</v>
      </c>
      <c r="B62" s="154" t="s">
        <v>47</v>
      </c>
      <c r="C62" s="96">
        <v>62</v>
      </c>
      <c r="D62" s="103">
        <v>8</v>
      </c>
      <c r="E62" s="104">
        <v>4</v>
      </c>
      <c r="F62" s="104">
        <v>0</v>
      </c>
      <c r="G62" s="105">
        <v>5</v>
      </c>
      <c r="H62" s="107" t="s">
        <v>839</v>
      </c>
      <c r="I62" s="107" t="s">
        <v>150</v>
      </c>
      <c r="J62" s="107"/>
      <c r="K62" s="107"/>
      <c r="L62" s="107" t="s">
        <v>853</v>
      </c>
      <c r="M62" s="123" t="s">
        <v>852</v>
      </c>
      <c r="N62" s="123" t="s">
        <v>842</v>
      </c>
      <c r="O62" s="107" t="s">
        <v>840</v>
      </c>
      <c r="P62" s="107" t="s">
        <v>841</v>
      </c>
    </row>
    <row r="63" spans="1:35" ht="15" thickBot="1">
      <c r="A63" s="177"/>
      <c r="B63" s="155" t="s">
        <v>47</v>
      </c>
      <c r="C63" s="112">
        <v>63</v>
      </c>
      <c r="D63" s="113">
        <v>8</v>
      </c>
      <c r="E63" s="114">
        <v>4</v>
      </c>
      <c r="F63" s="114">
        <v>0</v>
      </c>
      <c r="G63" s="115">
        <v>6</v>
      </c>
      <c r="H63" s="116" t="s">
        <v>154</v>
      </c>
      <c r="I63" s="116" t="s">
        <v>150</v>
      </c>
      <c r="J63" s="116"/>
      <c r="K63" s="116"/>
      <c r="L63" s="116"/>
      <c r="M63" s="116" t="s">
        <v>81</v>
      </c>
      <c r="N63" s="116" t="s">
        <v>82</v>
      </c>
      <c r="O63" s="116"/>
      <c r="P63" s="116"/>
    </row>
    <row r="64" spans="1:35" ht="15" thickBot="1">
      <c r="A64" s="177"/>
      <c r="B64" s="155" t="s">
        <v>47</v>
      </c>
      <c r="C64" s="112">
        <v>64</v>
      </c>
      <c r="D64" s="113">
        <v>8</v>
      </c>
      <c r="E64" s="114">
        <v>4</v>
      </c>
      <c r="F64" s="114">
        <v>0</v>
      </c>
      <c r="G64" s="115">
        <v>7</v>
      </c>
      <c r="H64" s="116" t="s">
        <v>155</v>
      </c>
      <c r="I64" s="116" t="s">
        <v>150</v>
      </c>
      <c r="J64" s="116"/>
      <c r="K64" s="116"/>
      <c r="L64" s="116"/>
      <c r="M64" s="116"/>
      <c r="N64" s="116"/>
      <c r="O64" s="116" t="s">
        <v>83</v>
      </c>
      <c r="P64" s="116" t="s">
        <v>120</v>
      </c>
    </row>
    <row r="65" spans="1:16" ht="15" thickBot="1">
      <c r="A65" s="159" t="s">
        <v>660</v>
      </c>
      <c r="B65" s="154" t="s">
        <v>47</v>
      </c>
      <c r="C65" s="96">
        <v>65</v>
      </c>
      <c r="D65" s="103">
        <v>8</v>
      </c>
      <c r="E65" s="104">
        <v>5</v>
      </c>
      <c r="F65" s="104">
        <v>5</v>
      </c>
      <c r="G65" s="105">
        <v>1</v>
      </c>
      <c r="H65" s="97" t="s">
        <v>156</v>
      </c>
      <c r="I65" s="97" t="s">
        <v>150</v>
      </c>
      <c r="J65" s="97"/>
      <c r="K65" s="97"/>
      <c r="L65" s="97"/>
      <c r="M65" s="97" t="s">
        <v>81</v>
      </c>
      <c r="N65" s="97" t="s">
        <v>82</v>
      </c>
      <c r="O65" s="97" t="s">
        <v>83</v>
      </c>
      <c r="P65" s="97"/>
    </row>
    <row r="66" spans="1:16" ht="15" thickBot="1">
      <c r="A66" s="159" t="s">
        <v>661</v>
      </c>
      <c r="B66" s="154" t="s">
        <v>47</v>
      </c>
      <c r="C66" s="96">
        <v>68</v>
      </c>
      <c r="D66" s="103">
        <v>9</v>
      </c>
      <c r="E66" s="104">
        <v>3</v>
      </c>
      <c r="F66" s="104">
        <v>0</v>
      </c>
      <c r="G66" s="105">
        <v>1</v>
      </c>
      <c r="H66" s="106" t="s">
        <v>1443</v>
      </c>
      <c r="I66" s="97" t="s">
        <v>158</v>
      </c>
      <c r="J66" s="97"/>
      <c r="K66" s="97"/>
      <c r="L66" s="97"/>
      <c r="M66" s="97" t="s">
        <v>159</v>
      </c>
      <c r="N66" s="97" t="s">
        <v>160</v>
      </c>
      <c r="O66" s="97"/>
      <c r="P66" s="97"/>
    </row>
    <row r="67" spans="1:16" ht="41.25" thickBot="1">
      <c r="A67" s="159" t="s">
        <v>662</v>
      </c>
      <c r="B67" s="154" t="s">
        <v>47</v>
      </c>
      <c r="C67" s="96">
        <v>69</v>
      </c>
      <c r="D67" s="103">
        <v>9</v>
      </c>
      <c r="E67" s="104">
        <v>3</v>
      </c>
      <c r="F67" s="104">
        <v>0</v>
      </c>
      <c r="G67" s="105">
        <v>2</v>
      </c>
      <c r="H67" s="121" t="s">
        <v>1470</v>
      </c>
      <c r="I67" s="121" t="s">
        <v>1444</v>
      </c>
      <c r="J67" s="121"/>
      <c r="K67" s="185" t="s">
        <v>1377</v>
      </c>
      <c r="L67" s="121"/>
      <c r="M67" s="121" t="s">
        <v>163</v>
      </c>
      <c r="N67" s="121"/>
      <c r="O67" s="121" t="s">
        <v>164</v>
      </c>
      <c r="P67" s="121"/>
    </row>
    <row r="68" spans="1:16" ht="15" thickBot="1">
      <c r="A68" s="159" t="s">
        <v>663</v>
      </c>
      <c r="B68" s="154" t="s">
        <v>47</v>
      </c>
      <c r="C68" s="96">
        <v>70</v>
      </c>
      <c r="D68" s="103">
        <v>9</v>
      </c>
      <c r="E68" s="104">
        <v>3</v>
      </c>
      <c r="F68" s="104">
        <v>0</v>
      </c>
      <c r="G68" s="105">
        <v>3</v>
      </c>
      <c r="H68" s="97" t="s">
        <v>165</v>
      </c>
      <c r="I68" s="97" t="s">
        <v>127</v>
      </c>
      <c r="J68" s="97"/>
      <c r="K68" s="97"/>
      <c r="L68" s="97"/>
      <c r="M68" s="97"/>
      <c r="N68" s="97"/>
      <c r="O68" s="97"/>
      <c r="P68" s="97" t="s">
        <v>128</v>
      </c>
    </row>
    <row r="69" spans="1:16" ht="15" thickBot="1">
      <c r="A69" s="159" t="s">
        <v>664</v>
      </c>
      <c r="B69" s="154" t="s">
        <v>47</v>
      </c>
      <c r="C69" s="96">
        <v>71</v>
      </c>
      <c r="D69" s="103">
        <v>9</v>
      </c>
      <c r="E69" s="104">
        <v>3</v>
      </c>
      <c r="F69" s="104">
        <v>0</v>
      </c>
      <c r="G69" s="105">
        <v>4</v>
      </c>
      <c r="H69" s="97" t="s">
        <v>166</v>
      </c>
      <c r="I69" s="97" t="s">
        <v>127</v>
      </c>
      <c r="J69" s="97"/>
      <c r="K69" s="97"/>
      <c r="L69" s="97"/>
      <c r="M69" s="97"/>
      <c r="N69" s="97"/>
      <c r="O69" s="97"/>
      <c r="P69" s="97" t="s">
        <v>128</v>
      </c>
    </row>
    <row r="70" spans="1:16" ht="15" thickBot="1">
      <c r="A70" s="159" t="s">
        <v>665</v>
      </c>
      <c r="B70" s="154" t="s">
        <v>47</v>
      </c>
      <c r="C70" s="96">
        <v>72</v>
      </c>
      <c r="D70" s="103">
        <v>9</v>
      </c>
      <c r="E70" s="104">
        <v>3</v>
      </c>
      <c r="F70" s="104">
        <v>0</v>
      </c>
      <c r="G70" s="105">
        <v>5</v>
      </c>
      <c r="H70" s="97" t="s">
        <v>167</v>
      </c>
      <c r="I70" s="106" t="s">
        <v>1446</v>
      </c>
      <c r="J70" s="97"/>
      <c r="K70" s="97"/>
      <c r="L70" s="97"/>
      <c r="M70" s="97"/>
      <c r="N70" s="97"/>
      <c r="O70" s="97"/>
      <c r="P70" s="97" t="s">
        <v>128</v>
      </c>
    </row>
    <row r="71" spans="1:16" ht="15" thickBot="1">
      <c r="A71" s="159" t="s">
        <v>666</v>
      </c>
      <c r="B71" s="154" t="s">
        <v>47</v>
      </c>
      <c r="C71" s="96">
        <v>76</v>
      </c>
      <c r="D71" s="103">
        <v>9</v>
      </c>
      <c r="E71" s="104">
        <v>7</v>
      </c>
      <c r="F71" s="104">
        <v>0</v>
      </c>
      <c r="G71" s="105">
        <v>2</v>
      </c>
      <c r="H71" s="121" t="s">
        <v>1445</v>
      </c>
      <c r="I71" s="121" t="s">
        <v>169</v>
      </c>
      <c r="J71" s="121"/>
      <c r="K71" s="121"/>
      <c r="L71" s="121"/>
      <c r="M71" s="121"/>
      <c r="N71" s="121"/>
      <c r="O71" s="121" t="s">
        <v>99</v>
      </c>
      <c r="P71" s="121"/>
    </row>
    <row r="72" spans="1:16" ht="15" thickBot="1">
      <c r="A72" s="159" t="s">
        <v>672</v>
      </c>
      <c r="B72" s="158" t="s">
        <v>170</v>
      </c>
      <c r="C72" s="125">
        <v>265</v>
      </c>
      <c r="D72" s="126">
        <v>1</v>
      </c>
      <c r="E72" s="127">
        <v>1</v>
      </c>
      <c r="F72" s="127">
        <v>2</v>
      </c>
      <c r="G72" s="128">
        <v>6</v>
      </c>
      <c r="H72" s="109" t="s">
        <v>171</v>
      </c>
      <c r="I72" s="109" t="s">
        <v>1499</v>
      </c>
      <c r="J72" s="129" t="s">
        <v>1485</v>
      </c>
      <c r="K72" s="129" t="s">
        <v>1486</v>
      </c>
      <c r="L72" s="129" t="s">
        <v>1487</v>
      </c>
      <c r="M72" s="129" t="s">
        <v>1488</v>
      </c>
      <c r="N72" s="130"/>
      <c r="O72" s="130"/>
      <c r="P72" s="130"/>
    </row>
    <row r="73" spans="1:16" ht="15" thickBot="1">
      <c r="A73" s="159" t="s">
        <v>673</v>
      </c>
      <c r="B73" s="154" t="s">
        <v>170</v>
      </c>
      <c r="C73" s="96">
        <v>7</v>
      </c>
      <c r="D73" s="103">
        <v>1</v>
      </c>
      <c r="E73" s="104">
        <v>5</v>
      </c>
      <c r="F73" s="104">
        <v>0</v>
      </c>
      <c r="G73" s="105">
        <v>1</v>
      </c>
      <c r="H73" s="109" t="s">
        <v>172</v>
      </c>
      <c r="I73" s="106" t="s">
        <v>1152</v>
      </c>
      <c r="J73" s="97" t="s">
        <v>72</v>
      </c>
      <c r="K73" s="97"/>
      <c r="L73" s="97" t="s">
        <v>173</v>
      </c>
      <c r="M73" s="97"/>
      <c r="N73" s="97" t="s">
        <v>174</v>
      </c>
      <c r="O73" s="97"/>
      <c r="P73" s="97"/>
    </row>
    <row r="74" spans="1:16" ht="15" thickBot="1">
      <c r="A74" s="159" t="s">
        <v>674</v>
      </c>
      <c r="B74" s="154" t="s">
        <v>170</v>
      </c>
      <c r="C74" s="96">
        <v>8</v>
      </c>
      <c r="D74" s="103">
        <v>1</v>
      </c>
      <c r="E74" s="104">
        <v>5</v>
      </c>
      <c r="F74" s="104">
        <v>0</v>
      </c>
      <c r="G74" s="105">
        <v>2</v>
      </c>
      <c r="H74" s="97" t="s">
        <v>175</v>
      </c>
      <c r="I74" s="106" t="s">
        <v>585</v>
      </c>
      <c r="J74" s="97"/>
      <c r="K74" s="97"/>
      <c r="L74" s="97"/>
      <c r="M74" s="97" t="s">
        <v>63</v>
      </c>
      <c r="N74" s="97" t="s">
        <v>64</v>
      </c>
      <c r="O74" s="97" t="s">
        <v>65</v>
      </c>
      <c r="P74" s="97" t="s">
        <v>66</v>
      </c>
    </row>
    <row r="75" spans="1:16" ht="15" thickBot="1">
      <c r="A75" s="159" t="s">
        <v>675</v>
      </c>
      <c r="B75" s="154" t="s">
        <v>170</v>
      </c>
      <c r="C75" s="96">
        <v>9</v>
      </c>
      <c r="D75" s="103">
        <v>1</v>
      </c>
      <c r="E75" s="104">
        <v>5</v>
      </c>
      <c r="F75" s="104">
        <v>0</v>
      </c>
      <c r="G75" s="105">
        <v>3</v>
      </c>
      <c r="H75" s="97" t="s">
        <v>176</v>
      </c>
      <c r="I75" s="97" t="s">
        <v>177</v>
      </c>
      <c r="J75" s="131" t="s">
        <v>178</v>
      </c>
      <c r="K75" s="132" t="s">
        <v>179</v>
      </c>
      <c r="L75" s="97" t="s">
        <v>180</v>
      </c>
      <c r="M75" s="130" t="s">
        <v>63</v>
      </c>
      <c r="N75" s="130" t="s">
        <v>77</v>
      </c>
      <c r="O75" s="97"/>
      <c r="P75" s="97"/>
    </row>
    <row r="76" spans="1:16" ht="15" thickBot="1">
      <c r="A76" s="159" t="s">
        <v>676</v>
      </c>
      <c r="B76" s="154" t="s">
        <v>170</v>
      </c>
      <c r="C76" s="96">
        <v>10</v>
      </c>
      <c r="D76" s="103">
        <v>1</v>
      </c>
      <c r="E76" s="104">
        <v>5</v>
      </c>
      <c r="F76" s="104">
        <v>0</v>
      </c>
      <c r="G76" s="105">
        <v>4</v>
      </c>
      <c r="H76" s="97" t="s">
        <v>181</v>
      </c>
      <c r="I76" s="97" t="s">
        <v>182</v>
      </c>
      <c r="J76" s="97"/>
      <c r="K76" s="97"/>
      <c r="L76" s="97" t="s">
        <v>183</v>
      </c>
      <c r="M76" s="97" t="s">
        <v>184</v>
      </c>
      <c r="N76" s="97" t="s">
        <v>185</v>
      </c>
      <c r="O76" s="97"/>
      <c r="P76" s="97"/>
    </row>
    <row r="77" spans="1:16" ht="15" thickBot="1">
      <c r="A77" s="159" t="s">
        <v>677</v>
      </c>
      <c r="B77" s="154" t="s">
        <v>170</v>
      </c>
      <c r="C77" s="96">
        <v>11</v>
      </c>
      <c r="D77" s="103">
        <v>1</v>
      </c>
      <c r="E77" s="104">
        <v>5</v>
      </c>
      <c r="F77" s="104">
        <v>0</v>
      </c>
      <c r="G77" s="105">
        <v>5</v>
      </c>
      <c r="H77" s="97" t="s">
        <v>186</v>
      </c>
      <c r="I77" s="97" t="s">
        <v>187</v>
      </c>
      <c r="J77" s="97"/>
      <c r="K77" s="97"/>
      <c r="L77" s="97" t="s">
        <v>188</v>
      </c>
      <c r="M77" s="97" t="s">
        <v>189</v>
      </c>
      <c r="N77" s="97" t="s">
        <v>190</v>
      </c>
      <c r="O77" s="97" t="s">
        <v>191</v>
      </c>
      <c r="P77" s="97"/>
    </row>
    <row r="78" spans="1:16" ht="15" thickBot="1">
      <c r="A78" s="159" t="s">
        <v>678</v>
      </c>
      <c r="B78" s="154" t="s">
        <v>170</v>
      </c>
      <c r="C78" s="96">
        <v>12</v>
      </c>
      <c r="D78" s="103">
        <v>1</v>
      </c>
      <c r="E78" s="104">
        <v>5</v>
      </c>
      <c r="F78" s="104">
        <v>0</v>
      </c>
      <c r="G78" s="105">
        <v>6</v>
      </c>
      <c r="H78" s="97" t="s">
        <v>192</v>
      </c>
      <c r="I78" s="97" t="s">
        <v>193</v>
      </c>
      <c r="J78" s="97"/>
      <c r="K78" s="97"/>
      <c r="L78" s="97" t="s">
        <v>188</v>
      </c>
      <c r="M78" s="97" t="s">
        <v>189</v>
      </c>
      <c r="N78" s="97" t="s">
        <v>190</v>
      </c>
      <c r="O78" s="97" t="s">
        <v>191</v>
      </c>
      <c r="P78" s="97"/>
    </row>
    <row r="79" spans="1:16" ht="15" thickBot="1">
      <c r="A79" s="159" t="s">
        <v>679</v>
      </c>
      <c r="B79" s="154" t="s">
        <v>170</v>
      </c>
      <c r="C79" s="96">
        <v>13</v>
      </c>
      <c r="D79" s="103">
        <v>1</v>
      </c>
      <c r="E79" s="104">
        <v>5</v>
      </c>
      <c r="F79" s="104">
        <v>0</v>
      </c>
      <c r="G79" s="105">
        <v>7</v>
      </c>
      <c r="H79" s="97" t="s">
        <v>194</v>
      </c>
      <c r="I79" s="97" t="s">
        <v>195</v>
      </c>
      <c r="J79" s="97"/>
      <c r="K79" s="97"/>
      <c r="L79" s="97" t="s">
        <v>73</v>
      </c>
      <c r="M79" s="97" t="s">
        <v>196</v>
      </c>
      <c r="N79" s="97" t="s">
        <v>197</v>
      </c>
      <c r="O79" s="97"/>
      <c r="P79" s="97"/>
    </row>
    <row r="80" spans="1:16" ht="15" thickBot="1">
      <c r="A80" s="159" t="s">
        <v>680</v>
      </c>
      <c r="B80" s="154" t="s">
        <v>170</v>
      </c>
      <c r="C80" s="96">
        <v>14</v>
      </c>
      <c r="D80" s="103">
        <v>1</v>
      </c>
      <c r="E80" s="104">
        <v>5</v>
      </c>
      <c r="F80" s="104">
        <v>0</v>
      </c>
      <c r="G80" s="105">
        <v>8</v>
      </c>
      <c r="H80" s="97" t="s">
        <v>198</v>
      </c>
      <c r="I80" s="97" t="s">
        <v>199</v>
      </c>
      <c r="J80" s="97"/>
      <c r="K80" s="97"/>
      <c r="L80" s="97" t="s">
        <v>200</v>
      </c>
      <c r="M80" s="97" t="s">
        <v>201</v>
      </c>
      <c r="N80" s="97" t="s">
        <v>179</v>
      </c>
      <c r="O80" s="97"/>
      <c r="P80" s="97"/>
    </row>
    <row r="81" spans="1:16" ht="15" thickBot="1">
      <c r="A81" s="159" t="s">
        <v>681</v>
      </c>
      <c r="B81" s="154" t="s">
        <v>170</v>
      </c>
      <c r="C81" s="96">
        <v>15</v>
      </c>
      <c r="D81" s="103">
        <v>1</v>
      </c>
      <c r="E81" s="104">
        <v>5</v>
      </c>
      <c r="F81" s="104">
        <v>0</v>
      </c>
      <c r="G81" s="105">
        <v>9</v>
      </c>
      <c r="H81" s="106" t="s">
        <v>1447</v>
      </c>
      <c r="I81" s="106" t="s">
        <v>1449</v>
      </c>
      <c r="J81" s="97"/>
      <c r="K81" s="97"/>
      <c r="L81" s="97" t="s">
        <v>200</v>
      </c>
      <c r="M81" s="97" t="s">
        <v>201</v>
      </c>
      <c r="N81" s="97"/>
      <c r="O81" s="97"/>
      <c r="P81" s="97"/>
    </row>
    <row r="82" spans="1:16" ht="15" thickBot="1">
      <c r="A82" s="159" t="s">
        <v>682</v>
      </c>
      <c r="B82" s="154" t="s">
        <v>170</v>
      </c>
      <c r="C82" s="96">
        <v>16</v>
      </c>
      <c r="D82" s="103">
        <v>1</v>
      </c>
      <c r="E82" s="104">
        <v>5</v>
      </c>
      <c r="F82" s="104">
        <v>1</v>
      </c>
      <c r="G82" s="105">
        <v>0</v>
      </c>
      <c r="H82" s="97" t="s">
        <v>203</v>
      </c>
      <c r="I82" s="106" t="s">
        <v>1448</v>
      </c>
      <c r="J82" s="97"/>
      <c r="K82" s="133" t="s">
        <v>1131</v>
      </c>
      <c r="L82" s="130" t="s">
        <v>205</v>
      </c>
      <c r="M82" s="97"/>
      <c r="N82" s="97"/>
      <c r="O82" s="97"/>
      <c r="P82" s="97"/>
    </row>
    <row r="83" spans="1:16" ht="15" thickBot="1">
      <c r="A83" s="159" t="s">
        <v>683</v>
      </c>
      <c r="B83" s="154" t="s">
        <v>170</v>
      </c>
      <c r="C83" s="96">
        <v>17</v>
      </c>
      <c r="D83" s="103">
        <v>1</v>
      </c>
      <c r="E83" s="104">
        <v>5</v>
      </c>
      <c r="F83" s="104">
        <v>1</v>
      </c>
      <c r="G83" s="105">
        <v>1</v>
      </c>
      <c r="H83" s="97" t="s">
        <v>206</v>
      </c>
      <c r="I83" s="106" t="s">
        <v>1518</v>
      </c>
      <c r="J83" s="97"/>
      <c r="K83" s="130" t="s">
        <v>207</v>
      </c>
      <c r="L83" s="97"/>
      <c r="M83" s="97"/>
      <c r="N83" s="97"/>
      <c r="O83" s="97"/>
      <c r="P83" s="97"/>
    </row>
    <row r="84" spans="1:16" ht="15" thickBot="1">
      <c r="A84" s="159" t="s">
        <v>684</v>
      </c>
      <c r="B84" s="154" t="s">
        <v>170</v>
      </c>
      <c r="C84" s="96">
        <v>18</v>
      </c>
      <c r="D84" s="103">
        <v>1</v>
      </c>
      <c r="E84" s="104">
        <v>5</v>
      </c>
      <c r="F84" s="104">
        <v>1</v>
      </c>
      <c r="G84" s="105">
        <v>2</v>
      </c>
      <c r="H84" s="97" t="s">
        <v>208</v>
      </c>
      <c r="I84" s="97" t="s">
        <v>209</v>
      </c>
      <c r="J84" s="97"/>
      <c r="K84" s="97"/>
      <c r="L84" s="97"/>
      <c r="M84" s="97" t="s">
        <v>210</v>
      </c>
      <c r="N84" s="97"/>
      <c r="O84" s="97"/>
      <c r="P84" s="97"/>
    </row>
    <row r="85" spans="1:16" ht="15" thickBot="1">
      <c r="A85" s="159" t="s">
        <v>685</v>
      </c>
      <c r="B85" s="154" t="s">
        <v>170</v>
      </c>
      <c r="C85" s="96">
        <v>19</v>
      </c>
      <c r="D85" s="103">
        <v>1</v>
      </c>
      <c r="E85" s="104">
        <v>5</v>
      </c>
      <c r="F85" s="104">
        <v>1</v>
      </c>
      <c r="G85" s="105">
        <v>3</v>
      </c>
      <c r="H85" s="97" t="s">
        <v>211</v>
      </c>
      <c r="I85" s="97" t="s">
        <v>212</v>
      </c>
      <c r="J85" s="97"/>
      <c r="K85" s="97"/>
      <c r="L85" s="97" t="s">
        <v>210</v>
      </c>
      <c r="M85" s="97"/>
      <c r="N85" s="97"/>
      <c r="O85" s="97"/>
      <c r="P85" s="97"/>
    </row>
    <row r="86" spans="1:16" ht="15" thickBot="1">
      <c r="A86" s="159" t="s">
        <v>686</v>
      </c>
      <c r="B86" s="154" t="s">
        <v>170</v>
      </c>
      <c r="C86" s="96">
        <v>20</v>
      </c>
      <c r="D86" s="103">
        <v>1</v>
      </c>
      <c r="E86" s="104">
        <v>5</v>
      </c>
      <c r="F86" s="104">
        <v>1</v>
      </c>
      <c r="G86" s="105">
        <v>4</v>
      </c>
      <c r="H86" s="97" t="s">
        <v>213</v>
      </c>
      <c r="I86" s="97" t="s">
        <v>214</v>
      </c>
      <c r="J86" s="97"/>
      <c r="K86" s="97"/>
      <c r="L86" s="97"/>
      <c r="M86" s="97" t="s">
        <v>210</v>
      </c>
      <c r="N86" s="97"/>
      <c r="O86" s="97"/>
      <c r="P86" s="97"/>
    </row>
    <row r="87" spans="1:16" ht="15" thickBot="1">
      <c r="A87" s="159" t="s">
        <v>687</v>
      </c>
      <c r="B87" s="154" t="s">
        <v>170</v>
      </c>
      <c r="C87" s="96">
        <v>21</v>
      </c>
      <c r="D87" s="103">
        <v>1</v>
      </c>
      <c r="E87" s="104">
        <v>5</v>
      </c>
      <c r="F87" s="104">
        <v>1</v>
      </c>
      <c r="G87" s="105">
        <v>5</v>
      </c>
      <c r="H87" s="97" t="s">
        <v>215</v>
      </c>
      <c r="I87" s="97" t="s">
        <v>216</v>
      </c>
      <c r="J87" s="130"/>
      <c r="K87" s="130"/>
      <c r="L87" s="130"/>
      <c r="M87" s="130" t="s">
        <v>210</v>
      </c>
      <c r="N87" s="130"/>
      <c r="O87" s="130"/>
      <c r="P87" s="130"/>
    </row>
    <row r="88" spans="1:16" ht="15" thickBot="1">
      <c r="A88" s="159" t="s">
        <v>688</v>
      </c>
      <c r="B88" s="154" t="s">
        <v>170</v>
      </c>
      <c r="C88" s="96">
        <v>22</v>
      </c>
      <c r="D88" s="103">
        <v>1</v>
      </c>
      <c r="E88" s="104">
        <v>5</v>
      </c>
      <c r="F88" s="104">
        <v>1</v>
      </c>
      <c r="G88" s="105">
        <v>6</v>
      </c>
      <c r="H88" s="97" t="s">
        <v>217</v>
      </c>
      <c r="I88" s="97" t="s">
        <v>218</v>
      </c>
      <c r="J88" s="130"/>
      <c r="K88" s="130"/>
      <c r="L88" s="130"/>
      <c r="M88" s="130" t="s">
        <v>210</v>
      </c>
      <c r="N88" s="130"/>
      <c r="O88" s="130"/>
      <c r="P88" s="130"/>
    </row>
    <row r="89" spans="1:16" ht="15" thickBot="1">
      <c r="A89" s="159" t="s">
        <v>689</v>
      </c>
      <c r="B89" s="154" t="s">
        <v>170</v>
      </c>
      <c r="C89" s="96">
        <v>23</v>
      </c>
      <c r="D89" s="103">
        <v>1</v>
      </c>
      <c r="E89" s="104">
        <v>5</v>
      </c>
      <c r="F89" s="104">
        <v>1</v>
      </c>
      <c r="G89" s="105">
        <v>7</v>
      </c>
      <c r="H89" s="106" t="s">
        <v>1450</v>
      </c>
      <c r="I89" s="97" t="s">
        <v>220</v>
      </c>
      <c r="J89" s="130"/>
      <c r="K89" s="130"/>
      <c r="L89" s="130" t="s">
        <v>221</v>
      </c>
      <c r="M89" s="130" t="s">
        <v>189</v>
      </c>
      <c r="N89" s="130" t="s">
        <v>222</v>
      </c>
      <c r="O89" s="130" t="s">
        <v>223</v>
      </c>
      <c r="P89" s="130"/>
    </row>
    <row r="90" spans="1:16" ht="15" thickBot="1">
      <c r="A90" s="159" t="s">
        <v>690</v>
      </c>
      <c r="B90" s="154" t="s">
        <v>170</v>
      </c>
      <c r="C90" s="96">
        <v>24</v>
      </c>
      <c r="D90" s="103">
        <v>1</v>
      </c>
      <c r="E90" s="104">
        <v>5</v>
      </c>
      <c r="F90" s="104">
        <v>1</v>
      </c>
      <c r="G90" s="105">
        <v>8</v>
      </c>
      <c r="H90" s="97" t="s">
        <v>224</v>
      </c>
      <c r="I90" s="97" t="s">
        <v>225</v>
      </c>
      <c r="J90" s="130"/>
      <c r="K90" s="130"/>
      <c r="L90" s="130"/>
      <c r="M90" s="130" t="s">
        <v>210</v>
      </c>
      <c r="N90" s="130"/>
      <c r="O90" s="130"/>
      <c r="P90" s="130"/>
    </row>
    <row r="91" spans="1:16" ht="15" thickBot="1">
      <c r="A91" s="159" t="s">
        <v>691</v>
      </c>
      <c r="B91" s="154" t="s">
        <v>170</v>
      </c>
      <c r="C91" s="96"/>
      <c r="D91" s="126">
        <v>1</v>
      </c>
      <c r="E91" s="127">
        <v>5</v>
      </c>
      <c r="F91" s="127">
        <v>2</v>
      </c>
      <c r="G91" s="128">
        <v>6</v>
      </c>
      <c r="H91" s="109" t="s">
        <v>226</v>
      </c>
      <c r="I91" s="109" t="s">
        <v>227</v>
      </c>
      <c r="J91" s="129" t="s">
        <v>228</v>
      </c>
      <c r="K91" s="129" t="s">
        <v>229</v>
      </c>
      <c r="L91" s="129" t="s">
        <v>230</v>
      </c>
      <c r="M91" s="129" t="s">
        <v>231</v>
      </c>
      <c r="N91" s="129"/>
      <c r="O91" s="129"/>
      <c r="P91" s="129"/>
    </row>
    <row r="92" spans="1:16" ht="15" thickBot="1">
      <c r="A92" s="159" t="s">
        <v>692</v>
      </c>
      <c r="B92" s="154" t="s">
        <v>170</v>
      </c>
      <c r="C92" s="96">
        <v>67</v>
      </c>
      <c r="D92" s="103">
        <v>1</v>
      </c>
      <c r="E92" s="104">
        <v>6</v>
      </c>
      <c r="F92" s="104">
        <v>0</v>
      </c>
      <c r="G92" s="105">
        <v>2</v>
      </c>
      <c r="H92" s="121" t="s">
        <v>232</v>
      </c>
      <c r="I92" s="121" t="s">
        <v>1153</v>
      </c>
      <c r="J92" s="285" t="s">
        <v>1539</v>
      </c>
      <c r="K92" s="285" t="s">
        <v>82</v>
      </c>
      <c r="L92" s="285" t="s">
        <v>234</v>
      </c>
      <c r="M92" s="285" t="s">
        <v>83</v>
      </c>
      <c r="N92" s="285"/>
      <c r="O92" s="285" t="s">
        <v>1540</v>
      </c>
      <c r="P92" s="285"/>
    </row>
    <row r="93" spans="1:16" ht="30" customHeight="1" thickBot="1">
      <c r="A93" s="159" t="s">
        <v>693</v>
      </c>
      <c r="B93" s="154" t="s">
        <v>170</v>
      </c>
      <c r="C93" s="96">
        <v>7</v>
      </c>
      <c r="D93" s="103">
        <v>1</v>
      </c>
      <c r="E93" s="104">
        <v>6</v>
      </c>
      <c r="F93" s="104">
        <v>0</v>
      </c>
      <c r="G93" s="105">
        <v>3</v>
      </c>
      <c r="H93" s="97" t="s">
        <v>235</v>
      </c>
      <c r="I93" s="97" t="s">
        <v>236</v>
      </c>
      <c r="J93" s="167" t="s">
        <v>60</v>
      </c>
      <c r="K93" s="168" t="s">
        <v>1147</v>
      </c>
      <c r="L93" s="168" t="s">
        <v>1148</v>
      </c>
      <c r="M93" s="169" t="s">
        <v>1149</v>
      </c>
      <c r="N93" s="97"/>
      <c r="O93" s="97"/>
      <c r="P93" s="97"/>
    </row>
    <row r="94" spans="1:16" ht="15" thickBot="1">
      <c r="A94" s="159" t="s">
        <v>694</v>
      </c>
      <c r="B94" s="154" t="s">
        <v>170</v>
      </c>
      <c r="C94" s="96">
        <v>8</v>
      </c>
      <c r="D94" s="103">
        <v>1</v>
      </c>
      <c r="E94" s="104">
        <v>6</v>
      </c>
      <c r="F94" s="104">
        <v>0</v>
      </c>
      <c r="G94" s="105">
        <v>5</v>
      </c>
      <c r="H94" s="97" t="s">
        <v>237</v>
      </c>
      <c r="I94" s="97" t="s">
        <v>238</v>
      </c>
      <c r="J94" s="130"/>
      <c r="K94" s="130"/>
      <c r="L94" s="133" t="s">
        <v>1173</v>
      </c>
      <c r="M94" s="130"/>
      <c r="N94" s="130"/>
      <c r="O94" s="130"/>
      <c r="P94" s="130"/>
    </row>
    <row r="95" spans="1:16" ht="15" thickBot="1">
      <c r="A95" s="159" t="s">
        <v>695</v>
      </c>
      <c r="B95" s="154" t="s">
        <v>170</v>
      </c>
      <c r="C95" s="96">
        <v>6</v>
      </c>
      <c r="D95" s="103">
        <v>1</v>
      </c>
      <c r="E95" s="104">
        <v>6</v>
      </c>
      <c r="F95" s="104">
        <v>0</v>
      </c>
      <c r="G95" s="105">
        <v>6</v>
      </c>
      <c r="H95" s="97" t="s">
        <v>239</v>
      </c>
      <c r="I95" s="97" t="s">
        <v>240</v>
      </c>
      <c r="J95" s="97"/>
      <c r="K95" s="97" t="s">
        <v>241</v>
      </c>
      <c r="L95" s="97" t="s">
        <v>242</v>
      </c>
      <c r="M95" s="97" t="s">
        <v>243</v>
      </c>
      <c r="N95" s="97" t="s">
        <v>180</v>
      </c>
      <c r="O95" s="97"/>
      <c r="P95" s="97"/>
    </row>
    <row r="96" spans="1:16" ht="15" thickBot="1">
      <c r="A96" s="159" t="s">
        <v>696</v>
      </c>
      <c r="B96" s="154" t="s">
        <v>170</v>
      </c>
      <c r="C96" s="96">
        <v>2</v>
      </c>
      <c r="D96" s="103">
        <v>1</v>
      </c>
      <c r="E96" s="104">
        <v>6</v>
      </c>
      <c r="F96" s="104">
        <v>4</v>
      </c>
      <c r="G96" s="105">
        <v>2</v>
      </c>
      <c r="H96" s="97" t="s">
        <v>244</v>
      </c>
      <c r="I96" s="106" t="s">
        <v>1451</v>
      </c>
      <c r="J96" s="97"/>
      <c r="K96" s="110"/>
      <c r="L96" s="110" t="s">
        <v>245</v>
      </c>
      <c r="M96" s="97"/>
      <c r="N96" s="97"/>
      <c r="O96" s="97"/>
      <c r="P96" s="97"/>
    </row>
    <row r="97" spans="1:16" ht="27.75" thickBot="1">
      <c r="A97" s="159" t="s">
        <v>697</v>
      </c>
      <c r="B97" s="154" t="s">
        <v>170</v>
      </c>
      <c r="C97" s="96">
        <v>3</v>
      </c>
      <c r="D97" s="103">
        <v>1</v>
      </c>
      <c r="E97" s="104">
        <v>6</v>
      </c>
      <c r="F97" s="104">
        <v>5</v>
      </c>
      <c r="G97" s="105">
        <v>1</v>
      </c>
      <c r="H97" s="97" t="s">
        <v>246</v>
      </c>
      <c r="I97" s="106" t="s">
        <v>586</v>
      </c>
      <c r="J97" s="110" t="s">
        <v>60</v>
      </c>
      <c r="K97" s="110" t="s">
        <v>61</v>
      </c>
      <c r="L97" s="110"/>
      <c r="M97" s="97" t="s">
        <v>247</v>
      </c>
      <c r="N97" s="97" t="s">
        <v>248</v>
      </c>
      <c r="O97" s="97"/>
      <c r="P97" s="97"/>
    </row>
    <row r="98" spans="1:16" ht="27.75" thickBot="1">
      <c r="A98" s="159" t="s">
        <v>698</v>
      </c>
      <c r="B98" s="154" t="s">
        <v>170</v>
      </c>
      <c r="C98" s="96">
        <v>4</v>
      </c>
      <c r="D98" s="103">
        <v>1</v>
      </c>
      <c r="E98" s="104">
        <v>6</v>
      </c>
      <c r="F98" s="104">
        <v>5</v>
      </c>
      <c r="G98" s="105">
        <v>2</v>
      </c>
      <c r="H98" s="97" t="s">
        <v>249</v>
      </c>
      <c r="I98" s="97" t="s">
        <v>250</v>
      </c>
      <c r="J98" s="110" t="s">
        <v>72</v>
      </c>
      <c r="K98" s="110" t="s">
        <v>73</v>
      </c>
      <c r="L98" s="97"/>
      <c r="M98" s="97"/>
      <c r="N98" s="97"/>
      <c r="O98" s="97"/>
      <c r="P98" s="97"/>
    </row>
    <row r="99" spans="1:16" ht="41.25" thickBot="1">
      <c r="A99" s="159" t="s">
        <v>699</v>
      </c>
      <c r="B99" s="154" t="s">
        <v>170</v>
      </c>
      <c r="C99" s="96">
        <v>5</v>
      </c>
      <c r="D99" s="103">
        <v>1</v>
      </c>
      <c r="E99" s="104">
        <v>6</v>
      </c>
      <c r="F99" s="104">
        <v>5</v>
      </c>
      <c r="G99" s="105">
        <v>3</v>
      </c>
      <c r="H99" s="97" t="s">
        <v>251</v>
      </c>
      <c r="I99" s="97" t="s">
        <v>250</v>
      </c>
      <c r="J99" s="110" t="s">
        <v>252</v>
      </c>
      <c r="K99" s="110" t="s">
        <v>73</v>
      </c>
      <c r="L99" s="97"/>
      <c r="M99" s="97" t="s">
        <v>253</v>
      </c>
      <c r="N99" s="97"/>
      <c r="O99" s="97"/>
      <c r="P99" s="97"/>
    </row>
    <row r="100" spans="1:16" ht="54.75" thickBot="1">
      <c r="A100" s="159" t="s">
        <v>700</v>
      </c>
      <c r="B100" s="154" t="s">
        <v>170</v>
      </c>
      <c r="C100" s="96">
        <v>1</v>
      </c>
      <c r="D100" s="103">
        <v>1</v>
      </c>
      <c r="E100" s="104">
        <v>6</v>
      </c>
      <c r="F100" s="104">
        <v>7</v>
      </c>
      <c r="G100" s="105">
        <v>2</v>
      </c>
      <c r="H100" s="97" t="s">
        <v>254</v>
      </c>
      <c r="I100" s="106" t="s">
        <v>1452</v>
      </c>
      <c r="J100" s="97"/>
      <c r="K100" s="110"/>
      <c r="L100" s="110" t="s">
        <v>255</v>
      </c>
      <c r="M100" s="97"/>
      <c r="N100" s="97"/>
      <c r="O100" s="97"/>
      <c r="P100" s="97"/>
    </row>
    <row r="101" spans="1:16" ht="30.75" customHeight="1" thickBot="1">
      <c r="A101" s="159" t="s">
        <v>701</v>
      </c>
      <c r="B101" s="154" t="s">
        <v>170</v>
      </c>
      <c r="C101" s="96">
        <v>9</v>
      </c>
      <c r="D101" s="103">
        <v>2</v>
      </c>
      <c r="E101" s="104">
        <v>4</v>
      </c>
      <c r="F101" s="104">
        <v>0</v>
      </c>
      <c r="G101" s="105">
        <v>1</v>
      </c>
      <c r="H101" s="106" t="s">
        <v>1453</v>
      </c>
      <c r="I101" s="106" t="s">
        <v>1454</v>
      </c>
      <c r="J101" s="97"/>
      <c r="K101" s="97"/>
      <c r="L101" s="106" t="s">
        <v>1155</v>
      </c>
      <c r="M101" s="97" t="s">
        <v>82</v>
      </c>
      <c r="N101" s="123" t="s">
        <v>1174</v>
      </c>
      <c r="O101" s="97" t="s">
        <v>120</v>
      </c>
      <c r="P101" s="97"/>
    </row>
    <row r="102" spans="1:16" ht="30.75" customHeight="1" thickBot="1">
      <c r="A102" s="159" t="s">
        <v>702</v>
      </c>
      <c r="B102" s="154" t="s">
        <v>170</v>
      </c>
      <c r="C102" s="96">
        <v>10</v>
      </c>
      <c r="D102" s="103">
        <v>2</v>
      </c>
      <c r="E102" s="104">
        <v>4</v>
      </c>
      <c r="F102" s="104">
        <v>0</v>
      </c>
      <c r="G102" s="105">
        <v>2</v>
      </c>
      <c r="H102" s="97" t="s">
        <v>257</v>
      </c>
      <c r="I102" s="97" t="s">
        <v>258</v>
      </c>
      <c r="J102" s="97"/>
      <c r="K102" s="97"/>
      <c r="L102" s="107" t="s">
        <v>1175</v>
      </c>
      <c r="M102" s="123" t="s">
        <v>1177</v>
      </c>
      <c r="N102" s="107" t="s">
        <v>1176</v>
      </c>
      <c r="O102" s="107" t="s">
        <v>83</v>
      </c>
      <c r="P102" s="97"/>
    </row>
    <row r="103" spans="1:16" ht="15" thickBot="1">
      <c r="A103" s="159" t="s">
        <v>703</v>
      </c>
      <c r="B103" s="154" t="s">
        <v>170</v>
      </c>
      <c r="C103" s="96">
        <v>11</v>
      </c>
      <c r="D103" s="103">
        <v>2</v>
      </c>
      <c r="E103" s="104">
        <v>4</v>
      </c>
      <c r="F103" s="104">
        <v>0</v>
      </c>
      <c r="G103" s="105">
        <v>3</v>
      </c>
      <c r="H103" s="97" t="s">
        <v>259</v>
      </c>
      <c r="I103" s="97" t="s">
        <v>258</v>
      </c>
      <c r="J103" s="97"/>
      <c r="K103" s="97"/>
      <c r="L103" s="97" t="s">
        <v>81</v>
      </c>
      <c r="M103" s="97" t="s">
        <v>82</v>
      </c>
      <c r="N103" s="109" t="s">
        <v>83</v>
      </c>
      <c r="O103" s="109" t="s">
        <v>120</v>
      </c>
      <c r="P103" s="97"/>
    </row>
    <row r="104" spans="1:16" ht="15" thickBot="1">
      <c r="A104" s="159" t="s">
        <v>704</v>
      </c>
      <c r="B104" s="154" t="s">
        <v>170</v>
      </c>
      <c r="C104" s="96">
        <v>15</v>
      </c>
      <c r="D104" s="103">
        <v>2</v>
      </c>
      <c r="E104" s="104">
        <v>4</v>
      </c>
      <c r="F104" s="104">
        <v>0</v>
      </c>
      <c r="G104" s="105">
        <v>4</v>
      </c>
      <c r="H104" s="97" t="s">
        <v>260</v>
      </c>
      <c r="I104" s="97" t="s">
        <v>258</v>
      </c>
      <c r="J104" s="97"/>
      <c r="K104" s="97"/>
      <c r="L104" s="97" t="s">
        <v>81</v>
      </c>
      <c r="M104" s="97" t="s">
        <v>82</v>
      </c>
      <c r="N104" s="109" t="s">
        <v>83</v>
      </c>
      <c r="O104" s="109" t="s">
        <v>120</v>
      </c>
      <c r="P104" s="97"/>
    </row>
    <row r="105" spans="1:16" ht="15" thickBot="1">
      <c r="A105" s="159" t="s">
        <v>705</v>
      </c>
      <c r="B105" s="154" t="s">
        <v>170</v>
      </c>
      <c r="C105" s="96">
        <v>16</v>
      </c>
      <c r="D105" s="103">
        <v>2</v>
      </c>
      <c r="E105" s="104">
        <v>4</v>
      </c>
      <c r="F105" s="104">
        <v>0</v>
      </c>
      <c r="G105" s="105">
        <v>5</v>
      </c>
      <c r="H105" s="97" t="s">
        <v>261</v>
      </c>
      <c r="I105" s="97" t="s">
        <v>258</v>
      </c>
      <c r="J105" s="97"/>
      <c r="K105" s="97"/>
      <c r="L105" s="97" t="s">
        <v>81</v>
      </c>
      <c r="M105" s="97" t="s">
        <v>82</v>
      </c>
      <c r="N105" s="109" t="s">
        <v>83</v>
      </c>
      <c r="O105" s="109" t="s">
        <v>120</v>
      </c>
      <c r="P105" s="97"/>
    </row>
    <row r="106" spans="1:16" ht="15" thickBot="1">
      <c r="A106" s="160"/>
      <c r="B106" s="155" t="s">
        <v>170</v>
      </c>
      <c r="C106" s="112">
        <v>19</v>
      </c>
      <c r="D106" s="113">
        <v>2</v>
      </c>
      <c r="E106" s="114">
        <v>4</v>
      </c>
      <c r="F106" s="114">
        <v>0</v>
      </c>
      <c r="G106" s="115">
        <v>6</v>
      </c>
      <c r="H106" s="116" t="s">
        <v>262</v>
      </c>
      <c r="I106" s="116" t="s">
        <v>258</v>
      </c>
      <c r="J106" s="116"/>
      <c r="K106" s="135"/>
      <c r="L106" s="255" t="s">
        <v>263</v>
      </c>
      <c r="M106" s="135" t="s">
        <v>152</v>
      </c>
      <c r="N106" s="135" t="s">
        <v>98</v>
      </c>
      <c r="O106" s="135" t="s">
        <v>153</v>
      </c>
      <c r="P106" s="116"/>
    </row>
    <row r="107" spans="1:16" ht="15" thickBot="1">
      <c r="A107" s="159" t="s">
        <v>706</v>
      </c>
      <c r="B107" s="154" t="s">
        <v>170</v>
      </c>
      <c r="C107" s="96">
        <v>22</v>
      </c>
      <c r="D107" s="103">
        <v>2</v>
      </c>
      <c r="E107" s="104">
        <v>4</v>
      </c>
      <c r="F107" s="104">
        <v>0</v>
      </c>
      <c r="G107" s="105">
        <v>7</v>
      </c>
      <c r="H107" s="97" t="s">
        <v>264</v>
      </c>
      <c r="I107" s="97" t="s">
        <v>110</v>
      </c>
      <c r="J107" s="97"/>
      <c r="K107" s="97"/>
      <c r="L107" s="97" t="s">
        <v>81</v>
      </c>
      <c r="M107" s="110" t="s">
        <v>82</v>
      </c>
      <c r="N107" s="110" t="s">
        <v>98</v>
      </c>
      <c r="O107" s="110" t="s">
        <v>265</v>
      </c>
      <c r="P107" s="97"/>
    </row>
    <row r="108" spans="1:16" ht="15" thickBot="1">
      <c r="A108" s="159" t="s">
        <v>707</v>
      </c>
      <c r="B108" s="154" t="s">
        <v>170</v>
      </c>
      <c r="C108" s="96">
        <v>23</v>
      </c>
      <c r="D108" s="103">
        <v>2</v>
      </c>
      <c r="E108" s="104">
        <v>4</v>
      </c>
      <c r="F108" s="104">
        <v>0</v>
      </c>
      <c r="G108" s="105">
        <v>8</v>
      </c>
      <c r="H108" s="106" t="s">
        <v>1455</v>
      </c>
      <c r="I108" s="97" t="s">
        <v>258</v>
      </c>
      <c r="J108" s="97"/>
      <c r="K108" s="110"/>
      <c r="L108" s="253" t="s">
        <v>263</v>
      </c>
      <c r="M108" s="110" t="s">
        <v>152</v>
      </c>
      <c r="N108" s="110" t="s">
        <v>98</v>
      </c>
      <c r="O108" s="110" t="s">
        <v>153</v>
      </c>
      <c r="P108" s="97"/>
    </row>
    <row r="109" spans="1:16" ht="15" thickBot="1">
      <c r="A109" s="159" t="s">
        <v>708</v>
      </c>
      <c r="B109" s="154" t="s">
        <v>170</v>
      </c>
      <c r="C109" s="96">
        <v>33</v>
      </c>
      <c r="D109" s="103">
        <v>2</v>
      </c>
      <c r="E109" s="104">
        <v>4</v>
      </c>
      <c r="F109" s="104">
        <v>0</v>
      </c>
      <c r="G109" s="105">
        <v>9</v>
      </c>
      <c r="H109" s="106" t="s">
        <v>1456</v>
      </c>
      <c r="I109" s="106" t="s">
        <v>1457</v>
      </c>
      <c r="J109" s="97"/>
      <c r="K109" s="97"/>
      <c r="L109" s="97"/>
      <c r="M109" s="97"/>
      <c r="N109" s="110" t="s">
        <v>81</v>
      </c>
      <c r="O109" s="97"/>
      <c r="P109" s="97"/>
    </row>
    <row r="110" spans="1:16" ht="15" thickBot="1">
      <c r="A110" s="159" t="s">
        <v>709</v>
      </c>
      <c r="B110" s="154" t="s">
        <v>170</v>
      </c>
      <c r="C110" s="96">
        <v>34</v>
      </c>
      <c r="D110" s="103">
        <v>2</v>
      </c>
      <c r="E110" s="104">
        <v>4</v>
      </c>
      <c r="F110" s="104">
        <v>1</v>
      </c>
      <c r="G110" s="105">
        <v>0</v>
      </c>
      <c r="H110" s="106" t="s">
        <v>1458</v>
      </c>
      <c r="I110" s="97" t="s">
        <v>269</v>
      </c>
      <c r="J110" s="97"/>
      <c r="K110" s="97" t="s">
        <v>81</v>
      </c>
      <c r="L110" s="97" t="s">
        <v>82</v>
      </c>
      <c r="M110" s="97"/>
      <c r="N110" s="97" t="s">
        <v>83</v>
      </c>
      <c r="O110" s="97"/>
      <c r="P110" s="97"/>
    </row>
    <row r="111" spans="1:16" ht="27.75" thickBot="1">
      <c r="A111" s="159" t="s">
        <v>710</v>
      </c>
      <c r="B111" s="154" t="s">
        <v>170</v>
      </c>
      <c r="C111" s="96">
        <v>35</v>
      </c>
      <c r="D111" s="103">
        <v>2</v>
      </c>
      <c r="E111" s="104">
        <v>4</v>
      </c>
      <c r="F111" s="104">
        <v>1</v>
      </c>
      <c r="G111" s="105">
        <v>1</v>
      </c>
      <c r="H111" s="97" t="s">
        <v>270</v>
      </c>
      <c r="I111" s="97" t="s">
        <v>258</v>
      </c>
      <c r="J111" s="97"/>
      <c r="K111" s="97"/>
      <c r="L111" s="106" t="s">
        <v>1154</v>
      </c>
      <c r="M111" s="198" t="s">
        <v>1510</v>
      </c>
      <c r="N111" s="102" t="s">
        <v>82</v>
      </c>
      <c r="O111" s="198" t="s">
        <v>1174</v>
      </c>
      <c r="P111" s="97"/>
    </row>
    <row r="112" spans="1:16" ht="15" thickBot="1">
      <c r="A112" s="159" t="s">
        <v>711</v>
      </c>
      <c r="B112" s="154" t="s">
        <v>170</v>
      </c>
      <c r="C112" s="96">
        <v>36</v>
      </c>
      <c r="D112" s="103">
        <v>2</v>
      </c>
      <c r="E112" s="104">
        <v>4</v>
      </c>
      <c r="F112" s="104">
        <v>1</v>
      </c>
      <c r="G112" s="105">
        <v>2</v>
      </c>
      <c r="H112" s="106" t="s">
        <v>1459</v>
      </c>
      <c r="I112" s="97" t="s">
        <v>258</v>
      </c>
      <c r="J112" s="97"/>
      <c r="K112" s="97"/>
      <c r="L112" s="97" t="s">
        <v>81</v>
      </c>
      <c r="M112" s="97"/>
      <c r="N112" s="102" t="s">
        <v>82</v>
      </c>
      <c r="O112" s="97" t="s">
        <v>83</v>
      </c>
      <c r="P112" s="97"/>
    </row>
    <row r="113" spans="1:16" ht="15" thickBot="1">
      <c r="A113" s="160"/>
      <c r="B113" s="155" t="s">
        <v>170</v>
      </c>
      <c r="C113" s="112">
        <v>37</v>
      </c>
      <c r="D113" s="113">
        <v>2</v>
      </c>
      <c r="E113" s="114">
        <v>4</v>
      </c>
      <c r="F113" s="114">
        <v>1</v>
      </c>
      <c r="G113" s="115">
        <v>3</v>
      </c>
      <c r="H113" s="116" t="s">
        <v>272</v>
      </c>
      <c r="I113" s="116" t="s">
        <v>258</v>
      </c>
      <c r="J113" s="116"/>
      <c r="K113" s="116"/>
      <c r="L113" s="116" t="s">
        <v>81</v>
      </c>
      <c r="M113" s="116"/>
      <c r="N113" s="172" t="s">
        <v>82</v>
      </c>
      <c r="O113" s="116" t="s">
        <v>83</v>
      </c>
      <c r="P113" s="116"/>
    </row>
    <row r="114" spans="1:16" ht="15" thickBot="1">
      <c r="A114" s="159" t="s">
        <v>712</v>
      </c>
      <c r="B114" s="154" t="s">
        <v>170</v>
      </c>
      <c r="C114" s="96">
        <v>39</v>
      </c>
      <c r="D114" s="103">
        <v>3</v>
      </c>
      <c r="E114" s="104">
        <v>2</v>
      </c>
      <c r="F114" s="104">
        <v>5</v>
      </c>
      <c r="G114" s="105">
        <v>1</v>
      </c>
      <c r="H114" s="106" t="s">
        <v>1460</v>
      </c>
      <c r="I114" s="97" t="s">
        <v>110</v>
      </c>
      <c r="J114" s="98" t="s">
        <v>81</v>
      </c>
      <c r="K114" s="98" t="s">
        <v>82</v>
      </c>
      <c r="L114" s="98"/>
      <c r="M114" s="102" t="s">
        <v>83</v>
      </c>
      <c r="N114" s="97"/>
      <c r="O114" s="97"/>
      <c r="P114" s="97"/>
    </row>
    <row r="115" spans="1:16" ht="15" thickBot="1">
      <c r="A115" s="159" t="s">
        <v>713</v>
      </c>
      <c r="B115" s="154" t="s">
        <v>170</v>
      </c>
      <c r="C115" s="96">
        <v>40</v>
      </c>
      <c r="D115" s="103">
        <v>3</v>
      </c>
      <c r="E115" s="104">
        <v>2</v>
      </c>
      <c r="F115" s="104">
        <v>5</v>
      </c>
      <c r="G115" s="105">
        <v>2</v>
      </c>
      <c r="H115" s="97" t="s">
        <v>274</v>
      </c>
      <c r="I115" s="97" t="s">
        <v>275</v>
      </c>
      <c r="J115" s="97"/>
      <c r="K115" s="97"/>
      <c r="L115" s="125" t="s">
        <v>81</v>
      </c>
      <c r="M115" s="125" t="s">
        <v>276</v>
      </c>
      <c r="N115" s="125" t="s">
        <v>83</v>
      </c>
      <c r="O115" s="109" t="s">
        <v>120</v>
      </c>
      <c r="P115" s="97"/>
    </row>
    <row r="116" spans="1:16" ht="15" thickBot="1">
      <c r="A116" s="159" t="s">
        <v>714</v>
      </c>
      <c r="B116" s="154" t="s">
        <v>170</v>
      </c>
      <c r="C116" s="96">
        <v>48</v>
      </c>
      <c r="D116" s="103">
        <v>7</v>
      </c>
      <c r="E116" s="104">
        <v>0</v>
      </c>
      <c r="F116" s="104">
        <v>1</v>
      </c>
      <c r="G116" s="105">
        <v>6</v>
      </c>
      <c r="H116" s="97" t="s">
        <v>277</v>
      </c>
      <c r="I116" s="97" t="s">
        <v>127</v>
      </c>
      <c r="J116" s="97"/>
      <c r="K116" s="97"/>
      <c r="L116" s="97"/>
      <c r="M116" s="97"/>
      <c r="N116" s="97"/>
      <c r="O116" s="97"/>
      <c r="P116" s="97" t="s">
        <v>128</v>
      </c>
    </row>
    <row r="117" spans="1:16" ht="15" thickBot="1">
      <c r="A117" s="159" t="s">
        <v>715</v>
      </c>
      <c r="B117" s="154" t="s">
        <v>170</v>
      </c>
      <c r="C117" s="96">
        <v>49</v>
      </c>
      <c r="D117" s="103">
        <v>7</v>
      </c>
      <c r="E117" s="104">
        <v>0</v>
      </c>
      <c r="F117" s="104">
        <v>1</v>
      </c>
      <c r="G117" s="105">
        <v>7</v>
      </c>
      <c r="H117" s="97" t="s">
        <v>278</v>
      </c>
      <c r="I117" s="97" t="s">
        <v>127</v>
      </c>
      <c r="J117" s="97"/>
      <c r="K117" s="97"/>
      <c r="L117" s="97"/>
      <c r="M117" s="97"/>
      <c r="N117" s="97"/>
      <c r="O117" s="97"/>
      <c r="P117" s="97" t="s">
        <v>128</v>
      </c>
    </row>
    <row r="118" spans="1:16" ht="15" thickBot="1">
      <c r="A118" s="159" t="s">
        <v>716</v>
      </c>
      <c r="B118" s="154" t="s">
        <v>170</v>
      </c>
      <c r="C118" s="96">
        <v>50</v>
      </c>
      <c r="D118" s="103">
        <v>7</v>
      </c>
      <c r="E118" s="104">
        <v>0</v>
      </c>
      <c r="F118" s="104">
        <v>1</v>
      </c>
      <c r="G118" s="105">
        <v>8</v>
      </c>
      <c r="H118" s="121" t="s">
        <v>279</v>
      </c>
      <c r="I118" s="121" t="s">
        <v>280</v>
      </c>
      <c r="J118" s="121"/>
      <c r="K118" s="121" t="s">
        <v>281</v>
      </c>
      <c r="L118" s="121"/>
      <c r="M118" s="121" t="s">
        <v>82</v>
      </c>
      <c r="N118" s="121"/>
      <c r="O118" s="121"/>
      <c r="P118" s="121"/>
    </row>
    <row r="119" spans="1:16" ht="15" thickBot="1">
      <c r="A119" s="159" t="s">
        <v>717</v>
      </c>
      <c r="B119" s="154" t="s">
        <v>170</v>
      </c>
      <c r="C119" s="96">
        <v>51</v>
      </c>
      <c r="D119" s="103">
        <v>7</v>
      </c>
      <c r="E119" s="104">
        <v>0</v>
      </c>
      <c r="F119" s="104">
        <v>1</v>
      </c>
      <c r="G119" s="105">
        <v>9</v>
      </c>
      <c r="H119" s="106" t="s">
        <v>1461</v>
      </c>
      <c r="I119" s="106" t="s">
        <v>1446</v>
      </c>
      <c r="J119" s="97"/>
      <c r="K119" s="97"/>
      <c r="L119" s="97"/>
      <c r="M119" s="97"/>
      <c r="N119" s="97"/>
      <c r="O119" s="97"/>
      <c r="P119" s="97" t="s">
        <v>128</v>
      </c>
    </row>
    <row r="120" spans="1:16" ht="15" thickBot="1">
      <c r="A120" s="159" t="s">
        <v>718</v>
      </c>
      <c r="B120" s="154" t="s">
        <v>170</v>
      </c>
      <c r="C120" s="96">
        <v>52</v>
      </c>
      <c r="D120" s="103">
        <v>7</v>
      </c>
      <c r="E120" s="104">
        <v>0</v>
      </c>
      <c r="F120" s="104">
        <v>2</v>
      </c>
      <c r="G120" s="105">
        <v>0</v>
      </c>
      <c r="H120" s="97" t="s">
        <v>283</v>
      </c>
      <c r="I120" s="97" t="s">
        <v>284</v>
      </c>
      <c r="J120" s="97"/>
      <c r="K120" s="97"/>
      <c r="L120" s="97"/>
      <c r="M120" s="97"/>
      <c r="N120" s="97"/>
      <c r="O120" s="97"/>
      <c r="P120" s="97" t="s">
        <v>128</v>
      </c>
    </row>
    <row r="121" spans="1:16" ht="15" thickBot="1">
      <c r="A121" s="159" t="s">
        <v>719</v>
      </c>
      <c r="B121" s="154" t="s">
        <v>170</v>
      </c>
      <c r="C121" s="96">
        <v>53</v>
      </c>
      <c r="D121" s="103">
        <v>8</v>
      </c>
      <c r="E121" s="104">
        <v>0</v>
      </c>
      <c r="F121" s="104">
        <v>0</v>
      </c>
      <c r="G121" s="105">
        <v>1</v>
      </c>
      <c r="H121" s="97" t="s">
        <v>285</v>
      </c>
      <c r="I121" s="97" t="s">
        <v>286</v>
      </c>
      <c r="J121" s="97"/>
      <c r="K121" s="97"/>
      <c r="L121" s="97"/>
      <c r="M121" s="97" t="s">
        <v>287</v>
      </c>
      <c r="N121" s="110" t="s">
        <v>82</v>
      </c>
      <c r="O121" s="110" t="s">
        <v>83</v>
      </c>
      <c r="P121" s="97"/>
    </row>
    <row r="122" spans="1:16" ht="15" thickBot="1">
      <c r="A122" s="159" t="s">
        <v>720</v>
      </c>
      <c r="B122" s="154" t="s">
        <v>170</v>
      </c>
      <c r="C122" s="96">
        <v>54</v>
      </c>
      <c r="D122" s="103">
        <v>8</v>
      </c>
      <c r="E122" s="104">
        <v>2</v>
      </c>
      <c r="F122" s="104">
        <v>0</v>
      </c>
      <c r="G122" s="105">
        <v>1</v>
      </c>
      <c r="H122" s="97" t="s">
        <v>288</v>
      </c>
      <c r="I122" s="97" t="s">
        <v>289</v>
      </c>
      <c r="J122" s="97"/>
      <c r="K122" s="97"/>
      <c r="L122" s="97" t="s">
        <v>81</v>
      </c>
      <c r="M122" s="97"/>
      <c r="N122" s="97" t="s">
        <v>82</v>
      </c>
      <c r="O122" s="109" t="s">
        <v>83</v>
      </c>
      <c r="P122" s="97"/>
    </row>
    <row r="123" spans="1:16" ht="15" thickBot="1">
      <c r="A123" s="159" t="s">
        <v>721</v>
      </c>
      <c r="B123" s="154" t="s">
        <v>170</v>
      </c>
      <c r="C123" s="96">
        <v>55</v>
      </c>
      <c r="D123" s="103">
        <v>8</v>
      </c>
      <c r="E123" s="104">
        <v>2</v>
      </c>
      <c r="F123" s="104">
        <v>0</v>
      </c>
      <c r="G123" s="105">
        <v>2</v>
      </c>
      <c r="H123" s="97" t="s">
        <v>290</v>
      </c>
      <c r="I123" s="97" t="s">
        <v>95</v>
      </c>
      <c r="J123" s="97"/>
      <c r="K123" s="97"/>
      <c r="L123" s="97" t="s">
        <v>96</v>
      </c>
      <c r="M123" s="97"/>
      <c r="N123" s="97" t="s">
        <v>83</v>
      </c>
      <c r="O123" s="97"/>
      <c r="P123" s="97"/>
    </row>
    <row r="124" spans="1:16" ht="15" thickBot="1">
      <c r="A124" s="159" t="s">
        <v>722</v>
      </c>
      <c r="B124" s="154" t="s">
        <v>170</v>
      </c>
      <c r="C124" s="96">
        <v>56</v>
      </c>
      <c r="D124" s="103">
        <v>8</v>
      </c>
      <c r="E124" s="104">
        <v>2</v>
      </c>
      <c r="F124" s="104">
        <v>0</v>
      </c>
      <c r="G124" s="105">
        <v>3</v>
      </c>
      <c r="H124" s="106" t="s">
        <v>1462</v>
      </c>
      <c r="I124" s="97" t="s">
        <v>292</v>
      </c>
      <c r="J124" s="97"/>
      <c r="K124" s="97"/>
      <c r="L124" s="97" t="s">
        <v>82</v>
      </c>
      <c r="M124" s="97" t="s">
        <v>83</v>
      </c>
      <c r="N124" s="97" t="s">
        <v>153</v>
      </c>
      <c r="O124" s="97" t="s">
        <v>293</v>
      </c>
      <c r="P124" s="97" t="s">
        <v>294</v>
      </c>
    </row>
    <row r="125" spans="1:16" ht="15" thickBot="1">
      <c r="A125" s="159" t="s">
        <v>723</v>
      </c>
      <c r="B125" s="154" t="s">
        <v>170</v>
      </c>
      <c r="C125" s="96">
        <v>58</v>
      </c>
      <c r="D125" s="103">
        <v>8</v>
      </c>
      <c r="E125" s="104">
        <v>4</v>
      </c>
      <c r="F125" s="104">
        <v>0</v>
      </c>
      <c r="G125" s="105">
        <v>1</v>
      </c>
      <c r="H125" s="106" t="s">
        <v>1463</v>
      </c>
      <c r="I125" s="97" t="s">
        <v>296</v>
      </c>
      <c r="J125" s="97"/>
      <c r="K125" s="97"/>
      <c r="L125" s="110" t="s">
        <v>151</v>
      </c>
      <c r="M125" s="110"/>
      <c r="N125" s="110" t="s">
        <v>152</v>
      </c>
      <c r="O125" s="110" t="s">
        <v>98</v>
      </c>
      <c r="P125" s="97"/>
    </row>
    <row r="126" spans="1:16" ht="15" thickBot="1">
      <c r="A126" s="159" t="s">
        <v>724</v>
      </c>
      <c r="B126" s="154" t="s">
        <v>170</v>
      </c>
      <c r="C126" s="96">
        <v>59</v>
      </c>
      <c r="D126" s="103">
        <v>8</v>
      </c>
      <c r="E126" s="104">
        <v>4</v>
      </c>
      <c r="F126" s="104">
        <v>0</v>
      </c>
      <c r="G126" s="105">
        <v>2</v>
      </c>
      <c r="H126" s="97" t="s">
        <v>297</v>
      </c>
      <c r="I126" s="106" t="s">
        <v>1464</v>
      </c>
      <c r="J126" s="97"/>
      <c r="K126" s="97"/>
      <c r="L126" s="110" t="s">
        <v>151</v>
      </c>
      <c r="M126" s="110"/>
      <c r="N126" s="110" t="s">
        <v>152</v>
      </c>
      <c r="O126" s="110" t="s">
        <v>98</v>
      </c>
      <c r="P126" s="97"/>
    </row>
    <row r="127" spans="1:16" ht="15" thickBot="1">
      <c r="A127" s="159" t="s">
        <v>725</v>
      </c>
      <c r="B127" s="154" t="s">
        <v>170</v>
      </c>
      <c r="C127" s="96">
        <v>60</v>
      </c>
      <c r="D127" s="103">
        <v>8</v>
      </c>
      <c r="E127" s="104">
        <v>4</v>
      </c>
      <c r="F127" s="104">
        <v>0</v>
      </c>
      <c r="G127" s="105">
        <v>3</v>
      </c>
      <c r="H127" s="97" t="s">
        <v>298</v>
      </c>
      <c r="I127" s="97" t="s">
        <v>299</v>
      </c>
      <c r="J127" s="97"/>
      <c r="K127" s="97"/>
      <c r="L127" s="97"/>
      <c r="M127" s="97"/>
      <c r="N127" s="97"/>
      <c r="O127" s="110" t="s">
        <v>82</v>
      </c>
      <c r="P127" s="97"/>
    </row>
    <row r="128" spans="1:16" ht="15" thickBot="1">
      <c r="A128" s="159" t="s">
        <v>726</v>
      </c>
      <c r="B128" s="154" t="s">
        <v>170</v>
      </c>
      <c r="C128" s="96">
        <v>61</v>
      </c>
      <c r="D128" s="103">
        <v>8</v>
      </c>
      <c r="E128" s="104">
        <v>4</v>
      </c>
      <c r="F128" s="104">
        <v>0</v>
      </c>
      <c r="G128" s="105">
        <v>4</v>
      </c>
      <c r="H128" s="97" t="s">
        <v>300</v>
      </c>
      <c r="I128" s="97" t="s">
        <v>299</v>
      </c>
      <c r="J128" s="97"/>
      <c r="K128" s="97"/>
      <c r="L128" s="97"/>
      <c r="M128" s="97"/>
      <c r="N128" s="97"/>
      <c r="O128" s="110" t="s">
        <v>82</v>
      </c>
      <c r="P128" s="97"/>
    </row>
    <row r="129" spans="1:16" ht="15" thickBot="1">
      <c r="A129" s="159" t="s">
        <v>727</v>
      </c>
      <c r="B129" s="158" t="s">
        <v>170</v>
      </c>
      <c r="C129" s="96">
        <v>218</v>
      </c>
      <c r="D129" s="103">
        <v>9</v>
      </c>
      <c r="E129" s="104">
        <v>1</v>
      </c>
      <c r="F129" s="104">
        <v>0</v>
      </c>
      <c r="G129" s="105">
        <v>0</v>
      </c>
      <c r="H129" s="106" t="s">
        <v>579</v>
      </c>
      <c r="I129" s="106" t="s">
        <v>1157</v>
      </c>
      <c r="J129" s="97"/>
      <c r="K129" s="97"/>
      <c r="L129" s="109" t="s">
        <v>82</v>
      </c>
      <c r="M129" s="129" t="s">
        <v>234</v>
      </c>
      <c r="N129" s="129" t="s">
        <v>83</v>
      </c>
      <c r="O129" s="129" t="s">
        <v>120</v>
      </c>
      <c r="P129" s="130"/>
    </row>
    <row r="130" spans="1:16" ht="15" thickBot="1">
      <c r="A130" s="159" t="s">
        <v>729</v>
      </c>
      <c r="B130" s="154" t="s">
        <v>170</v>
      </c>
      <c r="C130" s="96">
        <v>66</v>
      </c>
      <c r="D130" s="103">
        <v>9</v>
      </c>
      <c r="E130" s="104">
        <v>1</v>
      </c>
      <c r="F130" s="104">
        <v>1</v>
      </c>
      <c r="G130" s="105">
        <v>0</v>
      </c>
      <c r="H130" s="97" t="s">
        <v>302</v>
      </c>
      <c r="I130" s="97" t="s">
        <v>303</v>
      </c>
      <c r="J130" s="97"/>
      <c r="K130" s="97"/>
      <c r="L130" s="97" t="s">
        <v>304</v>
      </c>
      <c r="M130" s="130" t="s">
        <v>82</v>
      </c>
      <c r="N130" s="130" t="s">
        <v>234</v>
      </c>
      <c r="O130" s="130" t="s">
        <v>83</v>
      </c>
      <c r="P130" s="130" t="s">
        <v>120</v>
      </c>
    </row>
    <row r="131" spans="1:16" ht="15" thickBot="1">
      <c r="A131" s="159" t="s">
        <v>730</v>
      </c>
      <c r="B131" s="154" t="s">
        <v>170</v>
      </c>
      <c r="C131" s="96">
        <v>68</v>
      </c>
      <c r="D131" s="103">
        <v>9</v>
      </c>
      <c r="E131" s="104">
        <v>4</v>
      </c>
      <c r="F131" s="104">
        <v>0</v>
      </c>
      <c r="G131" s="105">
        <v>1</v>
      </c>
      <c r="H131" s="121" t="s">
        <v>305</v>
      </c>
      <c r="I131" s="121" t="s">
        <v>306</v>
      </c>
      <c r="J131" s="121"/>
      <c r="K131" s="121"/>
      <c r="L131" s="121" t="s">
        <v>81</v>
      </c>
      <c r="M131" s="121" t="s">
        <v>152</v>
      </c>
      <c r="N131" s="121"/>
      <c r="O131" s="121" t="s">
        <v>83</v>
      </c>
      <c r="P131" s="121"/>
    </row>
    <row r="132" spans="1:16" ht="15" thickBot="1">
      <c r="A132" s="159" t="s">
        <v>731</v>
      </c>
      <c r="B132" s="154" t="s">
        <v>170</v>
      </c>
      <c r="C132" s="96">
        <v>69</v>
      </c>
      <c r="D132" s="103">
        <v>9</v>
      </c>
      <c r="E132" s="104">
        <v>4</v>
      </c>
      <c r="F132" s="104">
        <v>0</v>
      </c>
      <c r="G132" s="105">
        <v>2</v>
      </c>
      <c r="H132" s="97" t="s">
        <v>307</v>
      </c>
      <c r="I132" s="97" t="s">
        <v>308</v>
      </c>
      <c r="J132" s="285" t="s">
        <v>1539</v>
      </c>
      <c r="K132" s="285" t="s">
        <v>82</v>
      </c>
      <c r="L132" s="285" t="s">
        <v>234</v>
      </c>
      <c r="M132" s="285" t="s">
        <v>83</v>
      </c>
      <c r="N132" s="285"/>
      <c r="O132" s="285" t="s">
        <v>1540</v>
      </c>
      <c r="P132" s="281"/>
    </row>
    <row r="133" spans="1:16" ht="15" thickBot="1">
      <c r="A133" s="159" t="s">
        <v>732</v>
      </c>
      <c r="B133" s="154" t="s">
        <v>170</v>
      </c>
      <c r="C133" s="96">
        <v>70</v>
      </c>
      <c r="D133" s="103">
        <v>9</v>
      </c>
      <c r="E133" s="104">
        <v>4</v>
      </c>
      <c r="F133" s="104">
        <v>0</v>
      </c>
      <c r="G133" s="105">
        <v>3</v>
      </c>
      <c r="H133" s="97" t="s">
        <v>309</v>
      </c>
      <c r="I133" s="97" t="s">
        <v>812</v>
      </c>
      <c r="J133" s="281"/>
      <c r="K133" s="281"/>
      <c r="L133" s="281" t="s">
        <v>151</v>
      </c>
      <c r="M133" s="286" t="s">
        <v>152</v>
      </c>
      <c r="N133" s="286" t="s">
        <v>98</v>
      </c>
      <c r="O133" s="286" t="s">
        <v>153</v>
      </c>
      <c r="P133" s="286"/>
    </row>
    <row r="134" spans="1:16" ht="15" thickBot="1">
      <c r="A134" s="159" t="s">
        <v>733</v>
      </c>
      <c r="B134" s="154" t="s">
        <v>170</v>
      </c>
      <c r="C134" s="96">
        <v>71</v>
      </c>
      <c r="D134" s="103">
        <v>9</v>
      </c>
      <c r="E134" s="104">
        <v>4</v>
      </c>
      <c r="F134" s="104">
        <v>0</v>
      </c>
      <c r="G134" s="105">
        <v>4</v>
      </c>
      <c r="H134" s="106" t="s">
        <v>1465</v>
      </c>
      <c r="I134" s="97" t="s">
        <v>110</v>
      </c>
      <c r="J134" s="97"/>
      <c r="K134" s="97"/>
      <c r="L134" s="97" t="s">
        <v>81</v>
      </c>
      <c r="M134" s="97" t="s">
        <v>82</v>
      </c>
      <c r="N134" s="97" t="s">
        <v>83</v>
      </c>
      <c r="O134" s="97"/>
      <c r="P134" s="97"/>
    </row>
    <row r="135" spans="1:16" ht="15" thickBot="1">
      <c r="A135" s="159" t="s">
        <v>734</v>
      </c>
      <c r="B135" s="154" t="s">
        <v>170</v>
      </c>
      <c r="C135" s="96">
        <v>12</v>
      </c>
      <c r="D135" s="103">
        <v>9</v>
      </c>
      <c r="E135" s="104">
        <v>6</v>
      </c>
      <c r="F135" s="104">
        <v>0</v>
      </c>
      <c r="G135" s="105">
        <v>2</v>
      </c>
      <c r="H135" s="121" t="s">
        <v>311</v>
      </c>
      <c r="I135" s="121" t="s">
        <v>306</v>
      </c>
      <c r="J135" s="121"/>
      <c r="K135" s="121" t="s">
        <v>81</v>
      </c>
      <c r="L135" s="121"/>
      <c r="M135" s="121" t="s">
        <v>82</v>
      </c>
      <c r="N135" s="121"/>
      <c r="O135" s="121" t="s">
        <v>83</v>
      </c>
      <c r="P135" s="121" t="s">
        <v>120</v>
      </c>
    </row>
    <row r="136" spans="1:16" ht="15" thickBot="1">
      <c r="A136" s="159" t="s">
        <v>735</v>
      </c>
      <c r="B136" s="154" t="s">
        <v>170</v>
      </c>
      <c r="C136" s="96">
        <v>13</v>
      </c>
      <c r="D136" s="103">
        <v>9</v>
      </c>
      <c r="E136" s="104">
        <v>6</v>
      </c>
      <c r="F136" s="104">
        <v>0</v>
      </c>
      <c r="G136" s="105">
        <v>3</v>
      </c>
      <c r="H136" s="121" t="s">
        <v>312</v>
      </c>
      <c r="I136" s="121" t="s">
        <v>306</v>
      </c>
      <c r="J136" s="121"/>
      <c r="K136" s="121" t="s">
        <v>313</v>
      </c>
      <c r="L136" s="121" t="s">
        <v>81</v>
      </c>
      <c r="M136" s="121"/>
      <c r="N136" s="121" t="s">
        <v>82</v>
      </c>
      <c r="O136" s="121" t="s">
        <v>83</v>
      </c>
      <c r="P136" s="121"/>
    </row>
    <row r="137" spans="1:16" ht="15" thickBot="1">
      <c r="A137" s="159" t="s">
        <v>736</v>
      </c>
      <c r="B137" s="154" t="s">
        <v>170</v>
      </c>
      <c r="C137" s="96">
        <v>14</v>
      </c>
      <c r="D137" s="103">
        <v>9</v>
      </c>
      <c r="E137" s="104">
        <v>6</v>
      </c>
      <c r="F137" s="104">
        <v>0</v>
      </c>
      <c r="G137" s="105">
        <v>4</v>
      </c>
      <c r="H137" s="97" t="s">
        <v>314</v>
      </c>
      <c r="I137" s="97" t="s">
        <v>306</v>
      </c>
      <c r="J137" s="97"/>
      <c r="K137" s="97"/>
      <c r="L137" s="97" t="s">
        <v>81</v>
      </c>
      <c r="M137" s="97" t="s">
        <v>82</v>
      </c>
      <c r="N137" s="97"/>
      <c r="O137" s="97" t="s">
        <v>83</v>
      </c>
      <c r="P137" s="97" t="s">
        <v>120</v>
      </c>
    </row>
    <row r="138" spans="1:16" ht="15" thickBot="1">
      <c r="A138" s="159" t="s">
        <v>737</v>
      </c>
      <c r="B138" s="154" t="s">
        <v>170</v>
      </c>
      <c r="C138" s="96">
        <v>17</v>
      </c>
      <c r="D138" s="103">
        <v>9</v>
      </c>
      <c r="E138" s="104">
        <v>6</v>
      </c>
      <c r="F138" s="104">
        <v>0</v>
      </c>
      <c r="G138" s="105">
        <v>5</v>
      </c>
      <c r="H138" s="106" t="s">
        <v>1466</v>
      </c>
      <c r="I138" s="106" t="s">
        <v>1158</v>
      </c>
      <c r="J138" s="97"/>
      <c r="K138" s="97"/>
      <c r="L138" s="97" t="s">
        <v>316</v>
      </c>
      <c r="M138" s="97" t="s">
        <v>125</v>
      </c>
      <c r="N138" s="97"/>
      <c r="O138" s="97"/>
      <c r="P138" s="97"/>
    </row>
    <row r="139" spans="1:16" ht="15" thickBot="1">
      <c r="A139" s="159" t="s">
        <v>738</v>
      </c>
      <c r="B139" s="155" t="s">
        <v>170</v>
      </c>
      <c r="C139" s="112">
        <v>72</v>
      </c>
      <c r="D139" s="257">
        <v>9</v>
      </c>
      <c r="E139" s="258">
        <v>6</v>
      </c>
      <c r="F139" s="258">
        <v>2</v>
      </c>
      <c r="G139" s="259">
        <v>0</v>
      </c>
      <c r="H139" s="175" t="s">
        <v>317</v>
      </c>
      <c r="I139" s="116" t="s">
        <v>318</v>
      </c>
      <c r="J139" s="116"/>
      <c r="K139" s="116"/>
      <c r="L139" s="116"/>
      <c r="M139" s="116" t="s">
        <v>92</v>
      </c>
      <c r="N139" s="116"/>
      <c r="O139" s="116"/>
      <c r="P139" s="116"/>
    </row>
    <row r="140" spans="1:16" ht="45.75" customHeight="1" thickBot="1">
      <c r="A140" s="159" t="s">
        <v>739</v>
      </c>
      <c r="B140" s="154" t="s">
        <v>170</v>
      </c>
      <c r="C140" s="96">
        <v>18</v>
      </c>
      <c r="D140" s="103">
        <v>9</v>
      </c>
      <c r="E140" s="104">
        <v>8</v>
      </c>
      <c r="F140" s="104">
        <v>0</v>
      </c>
      <c r="G140" s="105">
        <v>1</v>
      </c>
      <c r="H140" s="106" t="s">
        <v>1159</v>
      </c>
      <c r="I140" s="97" t="s">
        <v>812</v>
      </c>
      <c r="J140" s="97"/>
      <c r="K140" s="110"/>
      <c r="L140" s="176" t="s">
        <v>1163</v>
      </c>
      <c r="M140" s="256" t="s">
        <v>1160</v>
      </c>
      <c r="N140" s="176" t="s">
        <v>1162</v>
      </c>
      <c r="O140" s="107" t="s">
        <v>1161</v>
      </c>
      <c r="P140" s="97"/>
    </row>
    <row r="141" spans="1:16" ht="15" thickBot="1">
      <c r="A141" s="159" t="s">
        <v>740</v>
      </c>
      <c r="B141" s="154" t="s">
        <v>170</v>
      </c>
      <c r="C141" s="96">
        <v>20</v>
      </c>
      <c r="D141" s="103">
        <v>9</v>
      </c>
      <c r="E141" s="104">
        <v>8</v>
      </c>
      <c r="F141" s="104">
        <v>0</v>
      </c>
      <c r="G141" s="105">
        <v>2</v>
      </c>
      <c r="H141" s="106" t="s">
        <v>1467</v>
      </c>
      <c r="I141" s="97" t="s">
        <v>812</v>
      </c>
      <c r="J141" s="97"/>
      <c r="K141" s="110"/>
      <c r="L141" s="110" t="s">
        <v>151</v>
      </c>
      <c r="M141" s="110" t="s">
        <v>152</v>
      </c>
      <c r="N141" s="110" t="s">
        <v>98</v>
      </c>
      <c r="O141" s="110" t="s">
        <v>153</v>
      </c>
      <c r="P141" s="97"/>
    </row>
    <row r="142" spans="1:16" ht="24.75" thickBot="1">
      <c r="A142" s="159" t="s">
        <v>741</v>
      </c>
      <c r="B142" s="154" t="s">
        <v>170</v>
      </c>
      <c r="C142" s="96">
        <v>21</v>
      </c>
      <c r="D142" s="103">
        <v>9</v>
      </c>
      <c r="E142" s="104">
        <v>8</v>
      </c>
      <c r="F142" s="104">
        <v>0</v>
      </c>
      <c r="G142" s="105">
        <v>3</v>
      </c>
      <c r="H142" s="97" t="s">
        <v>320</v>
      </c>
      <c r="I142" s="97" t="s">
        <v>812</v>
      </c>
      <c r="J142" s="97"/>
      <c r="K142" s="110"/>
      <c r="L142" s="134" t="s">
        <v>587</v>
      </c>
      <c r="M142" s="254" t="s">
        <v>601</v>
      </c>
      <c r="N142" s="254" t="s">
        <v>602</v>
      </c>
      <c r="O142" s="254" t="s">
        <v>766</v>
      </c>
      <c r="P142" s="97"/>
    </row>
    <row r="143" spans="1:16" ht="15" thickBot="1">
      <c r="A143" s="159" t="s">
        <v>742</v>
      </c>
      <c r="B143" s="154" t="s">
        <v>170</v>
      </c>
      <c r="C143" s="96">
        <v>24</v>
      </c>
      <c r="D143" s="103">
        <v>9</v>
      </c>
      <c r="E143" s="104">
        <v>8</v>
      </c>
      <c r="F143" s="104">
        <v>0</v>
      </c>
      <c r="G143" s="105">
        <v>4</v>
      </c>
      <c r="H143" s="97" t="s">
        <v>321</v>
      </c>
      <c r="I143" s="97" t="s">
        <v>119</v>
      </c>
      <c r="J143" s="97"/>
      <c r="K143" s="110"/>
      <c r="L143" s="110" t="s">
        <v>151</v>
      </c>
      <c r="M143" s="110" t="s">
        <v>152</v>
      </c>
      <c r="N143" s="110" t="s">
        <v>98</v>
      </c>
      <c r="O143" s="97"/>
      <c r="P143" s="97"/>
    </row>
    <row r="144" spans="1:16" ht="27.75" thickBot="1">
      <c r="A144" s="177"/>
      <c r="B144" s="155" t="s">
        <v>170</v>
      </c>
      <c r="C144" s="112">
        <v>25</v>
      </c>
      <c r="D144" s="113">
        <v>9</v>
      </c>
      <c r="E144" s="114">
        <v>8</v>
      </c>
      <c r="F144" s="114">
        <v>0</v>
      </c>
      <c r="G144" s="115">
        <v>5</v>
      </c>
      <c r="H144" s="116" t="s">
        <v>322</v>
      </c>
      <c r="I144" s="116" t="s">
        <v>812</v>
      </c>
      <c r="J144" s="116"/>
      <c r="K144" s="135"/>
      <c r="L144" s="135" t="s">
        <v>323</v>
      </c>
      <c r="M144" s="135" t="s">
        <v>324</v>
      </c>
      <c r="N144" s="135" t="s">
        <v>325</v>
      </c>
      <c r="O144" s="116"/>
      <c r="P144" s="116"/>
    </row>
    <row r="145" spans="1:16" ht="27.75" thickBot="1">
      <c r="A145" s="177"/>
      <c r="B145" s="155" t="s">
        <v>170</v>
      </c>
      <c r="C145" s="112">
        <v>26</v>
      </c>
      <c r="D145" s="113">
        <v>9</v>
      </c>
      <c r="E145" s="114">
        <v>8</v>
      </c>
      <c r="F145" s="114">
        <v>0</v>
      </c>
      <c r="G145" s="115">
        <v>6</v>
      </c>
      <c r="H145" s="116" t="s">
        <v>326</v>
      </c>
      <c r="I145" s="116" t="s">
        <v>812</v>
      </c>
      <c r="J145" s="116"/>
      <c r="K145" s="135"/>
      <c r="L145" s="135" t="s">
        <v>323</v>
      </c>
      <c r="M145" s="135" t="s">
        <v>324</v>
      </c>
      <c r="N145" s="135" t="s">
        <v>325</v>
      </c>
      <c r="O145" s="116"/>
      <c r="P145" s="116"/>
    </row>
    <row r="146" spans="1:16" ht="27.75" thickBot="1">
      <c r="A146" s="177"/>
      <c r="B146" s="155" t="s">
        <v>170</v>
      </c>
      <c r="C146" s="112">
        <v>27</v>
      </c>
      <c r="D146" s="113">
        <v>9</v>
      </c>
      <c r="E146" s="114">
        <v>8</v>
      </c>
      <c r="F146" s="114">
        <v>0</v>
      </c>
      <c r="G146" s="115">
        <v>7</v>
      </c>
      <c r="H146" s="116" t="s">
        <v>327</v>
      </c>
      <c r="I146" s="116" t="s">
        <v>812</v>
      </c>
      <c r="J146" s="116"/>
      <c r="K146" s="135"/>
      <c r="L146" s="135" t="s">
        <v>323</v>
      </c>
      <c r="M146" s="135"/>
      <c r="N146" s="135"/>
      <c r="O146" s="116"/>
      <c r="P146" s="116"/>
    </row>
    <row r="147" spans="1:16" ht="27.75" thickBot="1">
      <c r="A147" s="177"/>
      <c r="B147" s="155" t="s">
        <v>170</v>
      </c>
      <c r="C147" s="112">
        <v>28</v>
      </c>
      <c r="D147" s="113">
        <v>9</v>
      </c>
      <c r="E147" s="114">
        <v>8</v>
      </c>
      <c r="F147" s="114">
        <v>0</v>
      </c>
      <c r="G147" s="115">
        <v>8</v>
      </c>
      <c r="H147" s="116" t="s">
        <v>328</v>
      </c>
      <c r="I147" s="116" t="s">
        <v>812</v>
      </c>
      <c r="J147" s="116"/>
      <c r="K147" s="135"/>
      <c r="L147" s="135" t="s">
        <v>323</v>
      </c>
      <c r="M147" s="135"/>
      <c r="N147" s="135"/>
      <c r="O147" s="116"/>
      <c r="P147" s="116"/>
    </row>
    <row r="148" spans="1:16" ht="15" thickBot="1">
      <c r="A148" s="160"/>
      <c r="B148" s="155" t="s">
        <v>170</v>
      </c>
      <c r="C148" s="112">
        <v>29</v>
      </c>
      <c r="D148" s="113">
        <v>9</v>
      </c>
      <c r="E148" s="114">
        <v>8</v>
      </c>
      <c r="F148" s="114">
        <v>0</v>
      </c>
      <c r="G148" s="115">
        <v>9</v>
      </c>
      <c r="H148" s="116" t="s">
        <v>329</v>
      </c>
      <c r="I148" s="116" t="s">
        <v>812</v>
      </c>
      <c r="J148" s="116"/>
      <c r="K148" s="116"/>
      <c r="L148" s="135"/>
      <c r="M148" s="174" t="s">
        <v>81</v>
      </c>
      <c r="N148" s="174" t="s">
        <v>82</v>
      </c>
      <c r="O148" s="175" t="s">
        <v>83</v>
      </c>
      <c r="P148" s="116"/>
    </row>
    <row r="149" spans="1:16" ht="15" thickBot="1">
      <c r="A149" s="177"/>
      <c r="B149" s="155" t="s">
        <v>170</v>
      </c>
      <c r="C149" s="112">
        <v>30</v>
      </c>
      <c r="D149" s="113">
        <v>9</v>
      </c>
      <c r="E149" s="114">
        <v>8</v>
      </c>
      <c r="F149" s="114">
        <v>1</v>
      </c>
      <c r="G149" s="115">
        <v>0</v>
      </c>
      <c r="H149" s="116" t="s">
        <v>330</v>
      </c>
      <c r="I149" s="116" t="s">
        <v>812</v>
      </c>
      <c r="J149" s="116"/>
      <c r="K149" s="116"/>
      <c r="L149" s="135" t="s">
        <v>81</v>
      </c>
      <c r="M149" s="135" t="s">
        <v>82</v>
      </c>
      <c r="N149" s="116"/>
      <c r="O149" s="116" t="s">
        <v>83</v>
      </c>
      <c r="P149" s="116"/>
    </row>
    <row r="150" spans="1:16" ht="15" thickBot="1">
      <c r="A150" s="177"/>
      <c r="B150" s="155" t="s">
        <v>170</v>
      </c>
      <c r="C150" s="112">
        <v>31</v>
      </c>
      <c r="D150" s="113">
        <v>9</v>
      </c>
      <c r="E150" s="114">
        <v>8</v>
      </c>
      <c r="F150" s="114">
        <v>1</v>
      </c>
      <c r="G150" s="115">
        <v>1</v>
      </c>
      <c r="H150" s="116" t="s">
        <v>331</v>
      </c>
      <c r="I150" s="116" t="s">
        <v>812</v>
      </c>
      <c r="J150" s="116"/>
      <c r="K150" s="116"/>
      <c r="L150" s="135" t="s">
        <v>81</v>
      </c>
      <c r="M150" s="135" t="s">
        <v>82</v>
      </c>
      <c r="N150" s="116"/>
      <c r="O150" s="116" t="s">
        <v>83</v>
      </c>
      <c r="P150" s="116"/>
    </row>
    <row r="151" spans="1:16" ht="15" thickBot="1">
      <c r="A151" s="177"/>
      <c r="B151" s="155" t="s">
        <v>170</v>
      </c>
      <c r="C151" s="112">
        <v>32</v>
      </c>
      <c r="D151" s="113">
        <v>9</v>
      </c>
      <c r="E151" s="114">
        <v>8</v>
      </c>
      <c r="F151" s="114">
        <v>1</v>
      </c>
      <c r="G151" s="115">
        <v>2</v>
      </c>
      <c r="H151" s="116" t="s">
        <v>332</v>
      </c>
      <c r="I151" s="116" t="s">
        <v>812</v>
      </c>
      <c r="J151" s="116"/>
      <c r="K151" s="116"/>
      <c r="L151" s="135" t="s">
        <v>81</v>
      </c>
      <c r="M151" s="135" t="s">
        <v>82</v>
      </c>
      <c r="N151" s="116"/>
      <c r="O151" s="116" t="s">
        <v>83</v>
      </c>
      <c r="P151" s="116"/>
    </row>
    <row r="152" spans="1:16" ht="15" thickBot="1">
      <c r="A152" s="159" t="s">
        <v>746</v>
      </c>
      <c r="B152" s="260" t="s">
        <v>170</v>
      </c>
      <c r="C152" s="261">
        <v>41</v>
      </c>
      <c r="D152" s="249">
        <v>9</v>
      </c>
      <c r="E152" s="250">
        <v>8</v>
      </c>
      <c r="F152" s="250">
        <v>1</v>
      </c>
      <c r="G152" s="251">
        <v>3</v>
      </c>
      <c r="H152" s="248" t="s">
        <v>1480</v>
      </c>
      <c r="I152" s="248" t="s">
        <v>812</v>
      </c>
      <c r="J152" s="248"/>
      <c r="K152" s="248"/>
      <c r="L152" s="248"/>
      <c r="M152" s="248"/>
      <c r="N152" s="248" t="s">
        <v>1481</v>
      </c>
      <c r="O152" s="248"/>
      <c r="P152" s="97"/>
    </row>
    <row r="153" spans="1:16" ht="13.5" customHeight="1" thickBot="1">
      <c r="A153" s="159" t="s">
        <v>747</v>
      </c>
      <c r="B153" s="154" t="s">
        <v>170</v>
      </c>
      <c r="C153" s="96">
        <v>42</v>
      </c>
      <c r="D153" s="103">
        <v>9</v>
      </c>
      <c r="E153" s="104">
        <v>8</v>
      </c>
      <c r="F153" s="104">
        <v>1</v>
      </c>
      <c r="G153" s="105">
        <v>4</v>
      </c>
      <c r="H153" s="97" t="s">
        <v>334</v>
      </c>
      <c r="I153" s="97" t="s">
        <v>812</v>
      </c>
      <c r="J153" s="97"/>
      <c r="K153" s="110"/>
      <c r="L153" s="110" t="s">
        <v>151</v>
      </c>
      <c r="M153" s="110"/>
      <c r="N153" s="110" t="s">
        <v>152</v>
      </c>
      <c r="O153" s="97" t="s">
        <v>98</v>
      </c>
      <c r="P153" s="97"/>
    </row>
    <row r="154" spans="1:16" ht="13.5" customHeight="1" thickBot="1">
      <c r="A154" s="159" t="s">
        <v>748</v>
      </c>
      <c r="B154" s="265" t="s">
        <v>170</v>
      </c>
      <c r="C154" s="266">
        <v>43</v>
      </c>
      <c r="D154" s="267">
        <v>9</v>
      </c>
      <c r="E154" s="268">
        <v>8</v>
      </c>
      <c r="F154" s="268">
        <v>1</v>
      </c>
      <c r="G154" s="269">
        <v>5</v>
      </c>
      <c r="H154" s="248" t="s">
        <v>1500</v>
      </c>
      <c r="I154" s="270" t="s">
        <v>812</v>
      </c>
      <c r="J154" s="270"/>
      <c r="K154" s="270"/>
      <c r="L154" s="271"/>
      <c r="M154" s="271"/>
      <c r="N154" s="270"/>
      <c r="O154" s="270" t="s">
        <v>1501</v>
      </c>
      <c r="P154" s="270"/>
    </row>
    <row r="155" spans="1:16" ht="13.5" customHeight="1" thickBot="1">
      <c r="A155" s="159" t="s">
        <v>749</v>
      </c>
      <c r="B155" s="260" t="s">
        <v>170</v>
      </c>
      <c r="C155" s="261">
        <v>44</v>
      </c>
      <c r="D155" s="249">
        <v>9</v>
      </c>
      <c r="E155" s="250">
        <v>8</v>
      </c>
      <c r="F155" s="250">
        <v>1</v>
      </c>
      <c r="G155" s="251">
        <v>6</v>
      </c>
      <c r="H155" s="248" t="s">
        <v>1471</v>
      </c>
      <c r="I155" s="248" t="s">
        <v>812</v>
      </c>
      <c r="J155" s="248"/>
      <c r="K155" s="248"/>
      <c r="L155" s="262"/>
      <c r="M155" s="262" t="s">
        <v>81</v>
      </c>
      <c r="N155" s="248" t="s">
        <v>82</v>
      </c>
      <c r="O155" s="97"/>
      <c r="P155" s="97"/>
    </row>
    <row r="156" spans="1:16" ht="13.5" customHeight="1" thickBot="1">
      <c r="A156" s="159" t="s">
        <v>750</v>
      </c>
      <c r="B156" s="260" t="s">
        <v>170</v>
      </c>
      <c r="C156" s="261">
        <v>45</v>
      </c>
      <c r="D156" s="249">
        <v>9</v>
      </c>
      <c r="E156" s="250">
        <v>8</v>
      </c>
      <c r="F156" s="250">
        <v>1</v>
      </c>
      <c r="G156" s="251">
        <v>7</v>
      </c>
      <c r="H156" s="248" t="s">
        <v>1472</v>
      </c>
      <c r="I156" s="248" t="s">
        <v>812</v>
      </c>
      <c r="J156" s="248"/>
      <c r="K156" s="248"/>
      <c r="L156" s="262"/>
      <c r="M156" s="262" t="s">
        <v>81</v>
      </c>
      <c r="N156" s="248" t="s">
        <v>82</v>
      </c>
      <c r="O156" s="97"/>
      <c r="P156" s="97"/>
    </row>
    <row r="157" spans="1:16" ht="13.5" customHeight="1" thickBot="1">
      <c r="A157" s="159" t="s">
        <v>751</v>
      </c>
      <c r="B157" s="260" t="s">
        <v>170</v>
      </c>
      <c r="C157" s="261">
        <v>46</v>
      </c>
      <c r="D157" s="249">
        <v>9</v>
      </c>
      <c r="E157" s="250">
        <v>8</v>
      </c>
      <c r="F157" s="250">
        <v>1</v>
      </c>
      <c r="G157" s="251">
        <v>8</v>
      </c>
      <c r="H157" s="248" t="s">
        <v>1473</v>
      </c>
      <c r="I157" s="248" t="s">
        <v>812</v>
      </c>
      <c r="J157" s="248"/>
      <c r="K157" s="248"/>
      <c r="L157" s="262"/>
      <c r="M157" s="262"/>
      <c r="N157" s="248" t="s">
        <v>1481</v>
      </c>
      <c r="O157" s="97"/>
      <c r="P157" s="97"/>
    </row>
    <row r="158" spans="1:16" ht="15" thickBot="1">
      <c r="A158" s="159" t="s">
        <v>752</v>
      </c>
      <c r="B158" s="260" t="s">
        <v>170</v>
      </c>
      <c r="C158" s="261">
        <v>47</v>
      </c>
      <c r="D158" s="249">
        <v>9</v>
      </c>
      <c r="E158" s="250">
        <v>8</v>
      </c>
      <c r="F158" s="250">
        <v>1</v>
      </c>
      <c r="G158" s="251">
        <v>9</v>
      </c>
      <c r="H158" s="248" t="s">
        <v>1474</v>
      </c>
      <c r="I158" s="248" t="s">
        <v>812</v>
      </c>
      <c r="J158" s="248"/>
      <c r="K158" s="248"/>
      <c r="L158" s="262"/>
      <c r="M158" s="262"/>
      <c r="N158" s="248" t="s">
        <v>1481</v>
      </c>
      <c r="O158" s="97"/>
      <c r="P158" s="97"/>
    </row>
    <row r="159" spans="1:16" ht="27.75" thickBot="1">
      <c r="A159" s="159" t="s">
        <v>753</v>
      </c>
      <c r="B159" s="154" t="s">
        <v>170</v>
      </c>
      <c r="C159" s="96">
        <v>74</v>
      </c>
      <c r="D159" s="103">
        <v>9</v>
      </c>
      <c r="E159" s="104">
        <v>8</v>
      </c>
      <c r="F159" s="104">
        <v>2</v>
      </c>
      <c r="G159" s="105">
        <v>0</v>
      </c>
      <c r="H159" s="97" t="s">
        <v>339</v>
      </c>
      <c r="I159" s="97" t="s">
        <v>119</v>
      </c>
      <c r="J159" s="97"/>
      <c r="K159" s="97"/>
      <c r="L159" s="110" t="s">
        <v>340</v>
      </c>
      <c r="M159" s="110"/>
      <c r="N159" s="110" t="s">
        <v>152</v>
      </c>
      <c r="O159" s="110" t="s">
        <v>98</v>
      </c>
      <c r="P159" s="97"/>
    </row>
    <row r="160" spans="1:16" ht="15" thickBot="1">
      <c r="A160" s="159" t="s">
        <v>754</v>
      </c>
      <c r="B160" s="154" t="s">
        <v>170</v>
      </c>
      <c r="C160" s="96">
        <v>75</v>
      </c>
      <c r="D160" s="103">
        <v>9</v>
      </c>
      <c r="E160" s="104">
        <v>8</v>
      </c>
      <c r="F160" s="104">
        <v>2</v>
      </c>
      <c r="G160" s="105">
        <v>1</v>
      </c>
      <c r="H160" s="97" t="s">
        <v>341</v>
      </c>
      <c r="I160" s="97" t="s">
        <v>119</v>
      </c>
      <c r="J160" s="97"/>
      <c r="K160" s="97"/>
      <c r="L160" s="110" t="s">
        <v>151</v>
      </c>
      <c r="M160" s="110"/>
      <c r="N160" s="110" t="s">
        <v>152</v>
      </c>
      <c r="O160" s="110" t="s">
        <v>98</v>
      </c>
      <c r="P160" s="97"/>
    </row>
    <row r="161" spans="1:16" ht="15" thickBot="1">
      <c r="A161" s="159" t="s">
        <v>755</v>
      </c>
      <c r="B161" s="154" t="s">
        <v>170</v>
      </c>
      <c r="C161" s="96">
        <v>76</v>
      </c>
      <c r="D161" s="103">
        <v>9</v>
      </c>
      <c r="E161" s="104">
        <v>8</v>
      </c>
      <c r="F161" s="104">
        <v>2</v>
      </c>
      <c r="G161" s="105">
        <v>2</v>
      </c>
      <c r="H161" s="97" t="s">
        <v>342</v>
      </c>
      <c r="I161" s="97" t="s">
        <v>119</v>
      </c>
      <c r="J161" s="97"/>
      <c r="K161" s="97"/>
      <c r="L161" s="110" t="s">
        <v>151</v>
      </c>
      <c r="M161" s="110"/>
      <c r="N161" s="110" t="s">
        <v>152</v>
      </c>
      <c r="O161" s="110" t="s">
        <v>98</v>
      </c>
      <c r="P161" s="97"/>
    </row>
    <row r="162" spans="1:16" ht="36" customHeight="1" thickBot="1">
      <c r="A162" s="159" t="s">
        <v>756</v>
      </c>
      <c r="B162" s="154" t="s">
        <v>170</v>
      </c>
      <c r="C162" s="96">
        <v>73</v>
      </c>
      <c r="D162" s="103">
        <v>9</v>
      </c>
      <c r="E162" s="104">
        <v>8</v>
      </c>
      <c r="F162" s="104">
        <v>2</v>
      </c>
      <c r="G162" s="105">
        <v>3</v>
      </c>
      <c r="H162" s="97" t="s">
        <v>343</v>
      </c>
      <c r="I162" s="97" t="s">
        <v>812</v>
      </c>
      <c r="J162" s="97"/>
      <c r="K162" s="97"/>
      <c r="L162" s="97"/>
      <c r="M162" s="110" t="s">
        <v>344</v>
      </c>
      <c r="N162" s="110" t="s">
        <v>345</v>
      </c>
      <c r="O162" s="110" t="s">
        <v>346</v>
      </c>
      <c r="P162" s="134" t="s">
        <v>811</v>
      </c>
    </row>
    <row r="163" spans="1:16" ht="15" thickBot="1">
      <c r="A163" s="160"/>
      <c r="B163" s="155" t="s">
        <v>170</v>
      </c>
      <c r="C163" s="112">
        <v>77</v>
      </c>
      <c r="D163" s="113">
        <v>9</v>
      </c>
      <c r="E163" s="114">
        <v>8</v>
      </c>
      <c r="F163" s="114">
        <v>2</v>
      </c>
      <c r="G163" s="115">
        <v>4</v>
      </c>
      <c r="H163" s="116" t="s">
        <v>343</v>
      </c>
      <c r="I163" s="136" t="s">
        <v>813</v>
      </c>
      <c r="J163" s="116"/>
      <c r="K163" s="116"/>
      <c r="L163" s="135" t="s">
        <v>81</v>
      </c>
      <c r="M163" s="135"/>
      <c r="N163" s="116" t="s">
        <v>82</v>
      </c>
      <c r="O163" s="116"/>
      <c r="P163" s="116"/>
    </row>
    <row r="164" spans="1:16" ht="15" thickBot="1">
      <c r="A164" s="159" t="s">
        <v>758</v>
      </c>
      <c r="B164" s="154" t="s">
        <v>170</v>
      </c>
      <c r="C164" s="96">
        <v>78</v>
      </c>
      <c r="D164" s="103">
        <v>9</v>
      </c>
      <c r="E164" s="104">
        <v>8</v>
      </c>
      <c r="F164" s="104">
        <v>2</v>
      </c>
      <c r="G164" s="105">
        <v>5</v>
      </c>
      <c r="H164" s="97" t="s">
        <v>347</v>
      </c>
      <c r="I164" s="97" t="s">
        <v>348</v>
      </c>
      <c r="J164" s="97"/>
      <c r="K164" s="97"/>
      <c r="L164" s="110" t="s">
        <v>81</v>
      </c>
      <c r="M164" s="110" t="s">
        <v>82</v>
      </c>
      <c r="N164" s="97"/>
      <c r="O164" s="97" t="s">
        <v>83</v>
      </c>
      <c r="P164" s="97"/>
    </row>
    <row r="165" spans="1:16" ht="15" thickBot="1">
      <c r="A165" s="159" t="s">
        <v>758</v>
      </c>
      <c r="B165" s="297" t="s">
        <v>170</v>
      </c>
      <c r="C165" s="283">
        <v>78</v>
      </c>
      <c r="D165" s="278">
        <v>9</v>
      </c>
      <c r="E165" s="279">
        <v>8</v>
      </c>
      <c r="F165" s="279">
        <v>2</v>
      </c>
      <c r="G165" s="280">
        <v>6</v>
      </c>
      <c r="H165" s="282" t="s">
        <v>1526</v>
      </c>
      <c r="I165" s="282" t="s">
        <v>1527</v>
      </c>
      <c r="J165" s="281"/>
      <c r="K165" s="282" t="s">
        <v>1175</v>
      </c>
      <c r="L165" s="286"/>
      <c r="M165" s="286" t="s">
        <v>82</v>
      </c>
      <c r="N165" s="282" t="s">
        <v>840</v>
      </c>
      <c r="O165" s="281"/>
      <c r="P165" s="281"/>
    </row>
    <row r="166" spans="1:16" ht="14.25" thickBot="1">
      <c r="H166" s="151"/>
      <c r="I166" s="151"/>
      <c r="J166" s="151"/>
      <c r="K166" s="151"/>
      <c r="L166" s="151"/>
      <c r="M166" s="151"/>
      <c r="N166" s="151"/>
      <c r="O166" s="151"/>
      <c r="P166" s="151"/>
    </row>
    <row r="167" spans="1:16" ht="14.25" thickTop="1">
      <c r="C167" s="42"/>
      <c r="D167" s="371" t="str">
        <f>IF(様式１!C2="",区分表Ａ・Ｂ!C174,区分表Ａ・Ｂ!C173)</f>
        <v>平成30年度アグリマイスター顕彰制度において区分Cの資格及び検定等は、顕彰の対象としない。現段階での評価は、可能なものについてFFJ検定等において評価することができるものとする。今後、区分A（農業関連）または区分B（農業関連以外）に追加を希望する場合は、申請手続きによって行っていただきたい。
なお、区分表に追加する場合は、得点の規準を含めて検討します。
さらに、FFJ検定の見直し作業も日本学校農業クラブ連盟FFJ検定検討委員会において、行っています。</v>
      </c>
      <c r="E167" s="372"/>
      <c r="F167" s="372"/>
      <c r="G167" s="372"/>
      <c r="H167" s="372"/>
      <c r="I167" s="372"/>
      <c r="J167" s="372"/>
      <c r="K167" s="372"/>
      <c r="L167" s="372"/>
      <c r="M167" s="372"/>
      <c r="N167" s="372"/>
      <c r="O167" s="372"/>
      <c r="P167" s="373"/>
    </row>
    <row r="168" spans="1:16">
      <c r="C168" s="45"/>
      <c r="D168" s="374"/>
      <c r="E168" s="375"/>
      <c r="F168" s="375"/>
      <c r="G168" s="375"/>
      <c r="H168" s="375"/>
      <c r="I168" s="375"/>
      <c r="J168" s="375"/>
      <c r="K168" s="375"/>
      <c r="L168" s="375"/>
      <c r="M168" s="375"/>
      <c r="N168" s="375"/>
      <c r="O168" s="375"/>
      <c r="P168" s="376"/>
    </row>
    <row r="169" spans="1:16">
      <c r="C169" s="45"/>
      <c r="D169" s="374"/>
      <c r="E169" s="375"/>
      <c r="F169" s="375"/>
      <c r="G169" s="375"/>
      <c r="H169" s="375"/>
      <c r="I169" s="375"/>
      <c r="J169" s="375"/>
      <c r="K169" s="375"/>
      <c r="L169" s="375"/>
      <c r="M169" s="375"/>
      <c r="N169" s="375"/>
      <c r="O169" s="375"/>
      <c r="P169" s="376"/>
    </row>
    <row r="170" spans="1:16">
      <c r="C170" s="45"/>
      <c r="D170" s="374"/>
      <c r="E170" s="375"/>
      <c r="F170" s="375"/>
      <c r="G170" s="375"/>
      <c r="H170" s="375"/>
      <c r="I170" s="375"/>
      <c r="J170" s="375"/>
      <c r="K170" s="375"/>
      <c r="L170" s="375"/>
      <c r="M170" s="375"/>
      <c r="N170" s="375"/>
      <c r="O170" s="375"/>
      <c r="P170" s="376"/>
    </row>
    <row r="171" spans="1:16" ht="14.25" thickBot="1">
      <c r="C171" s="45"/>
      <c r="D171" s="377"/>
      <c r="E171" s="378"/>
      <c r="F171" s="378"/>
      <c r="G171" s="378"/>
      <c r="H171" s="378"/>
      <c r="I171" s="378"/>
      <c r="J171" s="378"/>
      <c r="K171" s="378"/>
      <c r="L171" s="378"/>
      <c r="M171" s="378"/>
      <c r="N171" s="378"/>
      <c r="O171" s="378"/>
      <c r="P171" s="379"/>
    </row>
    <row r="172" spans="1:16" ht="14.25" thickTop="1">
      <c r="H172" s="151"/>
      <c r="I172" s="151"/>
      <c r="J172" s="151"/>
      <c r="K172" s="151"/>
      <c r="L172" s="151"/>
      <c r="M172" s="151"/>
      <c r="N172" s="151"/>
      <c r="O172" s="151"/>
      <c r="P172" s="151"/>
    </row>
    <row r="173" spans="1:16">
      <c r="A173" s="36"/>
      <c r="B173" s="36"/>
      <c r="C173" s="36" t="str">
        <f>"平成"&amp;TEXT(様式１!C2,0)&amp;"年度アグリマイスター顕彰制度において区分Cの資格及び検定等は、顕彰の対象としない。現段階での評価は、可能なものについてFFJ検定等において評価することができるものとする。今後、区分A（農業関連）または区分B（農業関連以外）に追加を希望する場合は、申請手続きによって行っていただきたい。"&amp; CHAR(10)&amp;"なお、区分表に追加する場合は、得点の規準を含めて検討します。"&amp; CHAR(10)&amp;"さらに、FFJ検定の見直し作業も日本学校農業クラブ連盟FFJ検定検討委員会において、行っています。"</f>
        <v>平成30年度アグリマイスター顕彰制度において区分Cの資格及び検定等は、顕彰の対象としない。現段階での評価は、可能なものについてFFJ検定等において評価することができるものとする。今後、区分A（農業関連）または区分B（農業関連以外）に追加を希望する場合は、申請手続きによって行っていただきたい。
なお、区分表に追加する場合は、得点の規準を含めて検討します。
さらに、FFJ検定の見直し作業も日本学校農業クラブ連盟FFJ検定検討委員会において、行っています。</v>
      </c>
      <c r="E173" s="189" t="s">
        <v>1381</v>
      </c>
      <c r="H173" s="151"/>
      <c r="I173" s="151"/>
      <c r="J173" s="151"/>
      <c r="K173" s="151"/>
      <c r="L173" s="151"/>
      <c r="M173" s="151"/>
      <c r="N173" s="151"/>
      <c r="O173" s="151"/>
      <c r="P173" s="151"/>
    </row>
    <row r="174" spans="1:16" ht="409.5">
      <c r="A174" s="36"/>
      <c r="B174" s="36"/>
      <c r="C174" s="188" t="s">
        <v>1384</v>
      </c>
      <c r="E174" s="189" t="s">
        <v>1381</v>
      </c>
      <c r="H174" s="151"/>
      <c r="I174" s="151"/>
      <c r="J174" s="151"/>
      <c r="K174" s="151"/>
      <c r="L174" s="151"/>
      <c r="M174" s="151"/>
      <c r="N174" s="151"/>
      <c r="O174" s="151"/>
      <c r="P174" s="151"/>
    </row>
    <row r="175" spans="1:16">
      <c r="A175" s="36"/>
      <c r="B175" s="36"/>
      <c r="H175" s="151"/>
      <c r="I175" s="151"/>
      <c r="J175" s="151"/>
      <c r="K175" s="151"/>
      <c r="L175" s="151"/>
      <c r="M175" s="151"/>
      <c r="N175" s="151"/>
      <c r="O175" s="151"/>
      <c r="P175" s="151"/>
    </row>
    <row r="176" spans="1:16">
      <c r="A176" s="36"/>
      <c r="B176" s="36"/>
      <c r="H176" s="151"/>
      <c r="I176" s="151"/>
      <c r="J176" s="151"/>
      <c r="K176" s="151"/>
      <c r="L176" s="151"/>
      <c r="M176" s="151"/>
      <c r="N176" s="151"/>
      <c r="O176" s="151"/>
      <c r="P176" s="151"/>
    </row>
    <row r="177" spans="1:16">
      <c r="A177" s="36"/>
      <c r="B177" s="36"/>
      <c r="H177" s="151"/>
      <c r="I177" s="151"/>
      <c r="J177" s="151"/>
      <c r="K177" s="151"/>
      <c r="L177" s="151"/>
      <c r="M177" s="151"/>
      <c r="N177" s="151"/>
      <c r="O177" s="151"/>
      <c r="P177" s="151"/>
    </row>
    <row r="178" spans="1:16">
      <c r="A178" s="36"/>
      <c r="B178" s="36"/>
      <c r="H178" s="151"/>
      <c r="I178" s="151"/>
      <c r="J178" s="151"/>
      <c r="K178" s="151"/>
      <c r="L178" s="151"/>
      <c r="M178" s="151"/>
      <c r="N178" s="151"/>
      <c r="O178" s="151"/>
      <c r="P178" s="151"/>
    </row>
    <row r="179" spans="1:16">
      <c r="A179" s="36"/>
      <c r="B179" s="36"/>
      <c r="H179" s="151"/>
      <c r="I179" s="151"/>
      <c r="J179" s="151"/>
      <c r="K179" s="151"/>
      <c r="L179" s="151"/>
      <c r="M179" s="151"/>
      <c r="N179" s="151"/>
      <c r="O179" s="151"/>
      <c r="P179" s="151"/>
    </row>
    <row r="180" spans="1:16">
      <c r="A180" s="36"/>
      <c r="B180" s="36"/>
      <c r="H180" s="151"/>
      <c r="I180" s="151"/>
      <c r="J180" s="151"/>
      <c r="K180" s="151"/>
      <c r="L180" s="151"/>
      <c r="M180" s="151"/>
      <c r="N180" s="151"/>
      <c r="O180" s="151"/>
      <c r="P180" s="151"/>
    </row>
    <row r="181" spans="1:16">
      <c r="A181" s="36"/>
      <c r="B181" s="36"/>
      <c r="H181" s="151"/>
      <c r="I181" s="151"/>
      <c r="J181" s="151"/>
      <c r="K181" s="151"/>
      <c r="L181" s="151"/>
      <c r="M181" s="151"/>
      <c r="N181" s="151"/>
      <c r="O181" s="151"/>
      <c r="P181" s="151"/>
    </row>
    <row r="182" spans="1:16">
      <c r="A182" s="36"/>
      <c r="B182" s="36"/>
      <c r="H182" s="151"/>
      <c r="I182" s="151"/>
      <c r="J182" s="151"/>
      <c r="K182" s="151"/>
      <c r="L182" s="151"/>
      <c r="M182" s="151"/>
      <c r="N182" s="151"/>
      <c r="O182" s="151"/>
      <c r="P182" s="151"/>
    </row>
    <row r="183" spans="1:16">
      <c r="A183" s="36"/>
      <c r="B183" s="36"/>
      <c r="H183" s="151"/>
      <c r="I183" s="151"/>
      <c r="J183" s="151"/>
      <c r="K183" s="151"/>
      <c r="L183" s="151"/>
      <c r="M183" s="151"/>
      <c r="N183" s="151"/>
      <c r="O183" s="151"/>
      <c r="P183" s="151"/>
    </row>
    <row r="184" spans="1:16">
      <c r="A184" s="36"/>
      <c r="B184" s="36"/>
      <c r="H184" s="151"/>
      <c r="I184" s="151"/>
      <c r="J184" s="151"/>
      <c r="K184" s="151"/>
      <c r="L184" s="151"/>
      <c r="M184" s="151"/>
      <c r="N184" s="151"/>
      <c r="O184" s="151"/>
      <c r="P184" s="151"/>
    </row>
    <row r="185" spans="1:16">
      <c r="A185" s="36"/>
      <c r="B185" s="36"/>
      <c r="H185" s="151"/>
      <c r="I185" s="151"/>
      <c r="J185" s="151"/>
      <c r="K185" s="151"/>
      <c r="L185" s="151"/>
      <c r="M185" s="151"/>
      <c r="N185" s="151"/>
      <c r="O185" s="151"/>
      <c r="P185" s="151"/>
    </row>
    <row r="186" spans="1:16">
      <c r="A186" s="36"/>
      <c r="B186" s="36"/>
      <c r="H186" s="151"/>
      <c r="I186" s="151"/>
      <c r="J186" s="151"/>
      <c r="K186" s="151"/>
      <c r="L186" s="151"/>
      <c r="M186" s="151"/>
      <c r="N186" s="151"/>
      <c r="O186" s="151"/>
      <c r="P186" s="151"/>
    </row>
    <row r="187" spans="1:16">
      <c r="A187" s="36"/>
      <c r="B187" s="36"/>
      <c r="H187" s="151"/>
      <c r="I187" s="151"/>
      <c r="J187" s="151"/>
      <c r="K187" s="151"/>
      <c r="L187" s="151"/>
      <c r="M187" s="151"/>
      <c r="N187" s="151"/>
      <c r="O187" s="151"/>
      <c r="P187" s="151"/>
    </row>
    <row r="188" spans="1:16">
      <c r="A188" s="36"/>
      <c r="B188" s="36"/>
      <c r="H188" s="151"/>
      <c r="I188" s="151"/>
      <c r="J188" s="151"/>
      <c r="K188" s="151"/>
      <c r="L188" s="151"/>
      <c r="M188" s="151"/>
      <c r="N188" s="151"/>
      <c r="O188" s="151"/>
      <c r="P188" s="151"/>
    </row>
    <row r="189" spans="1:16">
      <c r="A189" s="36"/>
      <c r="B189" s="36"/>
      <c r="H189" s="151"/>
      <c r="I189" s="151"/>
      <c r="J189" s="151"/>
      <c r="K189" s="151"/>
      <c r="L189" s="151"/>
      <c r="M189" s="151"/>
      <c r="N189" s="151"/>
      <c r="O189" s="151"/>
      <c r="P189" s="151"/>
    </row>
    <row r="190" spans="1:16">
      <c r="A190" s="36"/>
      <c r="B190" s="36"/>
      <c r="H190" s="151"/>
      <c r="I190" s="151"/>
      <c r="J190" s="151"/>
      <c r="K190" s="151"/>
      <c r="L190" s="151"/>
      <c r="M190" s="151"/>
      <c r="N190" s="151"/>
      <c r="O190" s="151"/>
      <c r="P190" s="151"/>
    </row>
    <row r="191" spans="1:16">
      <c r="A191" s="36"/>
      <c r="B191" s="36"/>
      <c r="H191" s="151"/>
      <c r="I191" s="151"/>
      <c r="J191" s="151"/>
      <c r="K191" s="151"/>
      <c r="L191" s="151"/>
      <c r="M191" s="151"/>
      <c r="N191" s="151"/>
      <c r="O191" s="151"/>
      <c r="P191" s="151"/>
    </row>
    <row r="192" spans="1:16">
      <c r="A192" s="36"/>
      <c r="B192" s="36"/>
      <c r="H192" s="151"/>
      <c r="I192" s="151"/>
      <c r="J192" s="151"/>
      <c r="K192" s="151"/>
      <c r="L192" s="151"/>
      <c r="M192" s="151"/>
      <c r="N192" s="151"/>
      <c r="O192" s="151"/>
      <c r="P192" s="151"/>
    </row>
    <row r="193" spans="1:16">
      <c r="A193" s="36"/>
      <c r="B193" s="36"/>
      <c r="H193" s="151"/>
      <c r="I193" s="151"/>
      <c r="J193" s="151"/>
      <c r="K193" s="151"/>
      <c r="L193" s="151"/>
      <c r="M193" s="151"/>
      <c r="N193" s="151"/>
      <c r="O193" s="151"/>
      <c r="P193" s="151"/>
    </row>
    <row r="194" spans="1:16">
      <c r="A194" s="36"/>
      <c r="B194" s="36"/>
      <c r="H194" s="151"/>
      <c r="I194" s="151"/>
      <c r="J194" s="151"/>
      <c r="K194" s="151"/>
      <c r="L194" s="151"/>
      <c r="M194" s="151"/>
      <c r="N194" s="151"/>
      <c r="O194" s="151"/>
      <c r="P194" s="151"/>
    </row>
    <row r="195" spans="1:16">
      <c r="A195" s="36"/>
      <c r="B195" s="36"/>
      <c r="H195" s="151"/>
      <c r="I195" s="151"/>
      <c r="J195" s="151"/>
      <c r="K195" s="151"/>
      <c r="L195" s="151"/>
      <c r="M195" s="151"/>
      <c r="N195" s="151"/>
      <c r="O195" s="151"/>
      <c r="P195" s="151"/>
    </row>
    <row r="196" spans="1:16">
      <c r="A196" s="36"/>
      <c r="B196" s="36"/>
      <c r="H196" s="151"/>
      <c r="I196" s="151"/>
      <c r="J196" s="151"/>
      <c r="K196" s="151"/>
      <c r="L196" s="151"/>
      <c r="M196" s="151"/>
      <c r="N196" s="151"/>
      <c r="O196" s="151"/>
      <c r="P196" s="151"/>
    </row>
    <row r="197" spans="1:16">
      <c r="A197" s="36"/>
      <c r="B197" s="36"/>
      <c r="H197" s="151"/>
      <c r="I197" s="151"/>
      <c r="J197" s="151"/>
      <c r="K197" s="151"/>
      <c r="L197" s="151"/>
      <c r="M197" s="151"/>
      <c r="N197" s="151"/>
      <c r="O197" s="151"/>
      <c r="P197" s="151"/>
    </row>
    <row r="198" spans="1:16">
      <c r="A198" s="36"/>
      <c r="B198" s="36"/>
      <c r="H198" s="151"/>
      <c r="I198" s="151"/>
      <c r="J198" s="151"/>
      <c r="K198" s="151"/>
      <c r="L198" s="151"/>
      <c r="M198" s="151"/>
      <c r="N198" s="151"/>
      <c r="O198" s="151"/>
      <c r="P198" s="151"/>
    </row>
    <row r="199" spans="1:16">
      <c r="A199" s="36"/>
      <c r="B199" s="36"/>
      <c r="H199" s="151"/>
      <c r="I199" s="151"/>
      <c r="J199" s="151"/>
      <c r="K199" s="151"/>
      <c r="L199" s="151"/>
      <c r="M199" s="151"/>
      <c r="N199" s="151"/>
      <c r="O199" s="151"/>
      <c r="P199" s="151"/>
    </row>
    <row r="200" spans="1:16">
      <c r="A200" s="36"/>
      <c r="B200" s="36"/>
      <c r="H200" s="151"/>
      <c r="I200" s="151"/>
      <c r="J200" s="151"/>
      <c r="K200" s="151"/>
      <c r="L200" s="151"/>
      <c r="M200" s="151"/>
      <c r="N200" s="151"/>
      <c r="O200" s="151"/>
      <c r="P200" s="151"/>
    </row>
    <row r="201" spans="1:16">
      <c r="A201" s="36"/>
      <c r="B201" s="36"/>
      <c r="H201" s="151"/>
      <c r="I201" s="151"/>
      <c r="J201" s="151"/>
      <c r="K201" s="151"/>
      <c r="L201" s="151"/>
      <c r="M201" s="151"/>
      <c r="N201" s="151"/>
      <c r="O201" s="151"/>
      <c r="P201" s="151"/>
    </row>
    <row r="202" spans="1:16">
      <c r="A202" s="36"/>
      <c r="B202" s="36"/>
      <c r="H202" s="151"/>
      <c r="I202" s="151"/>
      <c r="J202" s="151"/>
      <c r="K202" s="151"/>
      <c r="L202" s="151"/>
      <c r="M202" s="151"/>
      <c r="N202" s="151"/>
      <c r="O202" s="151"/>
      <c r="P202" s="151"/>
    </row>
    <row r="203" spans="1:16">
      <c r="A203" s="36"/>
      <c r="B203" s="36"/>
      <c r="H203" s="151"/>
      <c r="I203" s="151"/>
      <c r="J203" s="151"/>
      <c r="K203" s="151"/>
      <c r="L203" s="151"/>
      <c r="M203" s="151"/>
      <c r="N203" s="151"/>
      <c r="O203" s="151"/>
      <c r="P203" s="151"/>
    </row>
    <row r="204" spans="1:16">
      <c r="A204" s="36"/>
      <c r="B204" s="36"/>
      <c r="H204" s="151"/>
      <c r="I204" s="151"/>
      <c r="J204" s="151"/>
      <c r="K204" s="151"/>
      <c r="L204" s="151"/>
      <c r="M204" s="151"/>
      <c r="N204" s="151"/>
      <c r="O204" s="151"/>
      <c r="P204" s="151"/>
    </row>
    <row r="205" spans="1:16">
      <c r="A205" s="36"/>
      <c r="B205" s="36"/>
      <c r="H205" s="151"/>
      <c r="I205" s="151"/>
      <c r="J205" s="151"/>
      <c r="K205" s="151"/>
      <c r="L205" s="151"/>
      <c r="M205" s="151"/>
      <c r="N205" s="151"/>
      <c r="O205" s="151"/>
      <c r="P205" s="151"/>
    </row>
    <row r="206" spans="1:16">
      <c r="A206" s="36"/>
      <c r="B206" s="36"/>
      <c r="H206" s="151"/>
      <c r="I206" s="151"/>
      <c r="J206" s="151"/>
      <c r="K206" s="151"/>
      <c r="L206" s="151"/>
      <c r="M206" s="151"/>
      <c r="N206" s="151"/>
      <c r="O206" s="151"/>
      <c r="P206" s="151"/>
    </row>
    <row r="207" spans="1:16">
      <c r="A207" s="36"/>
      <c r="B207" s="36"/>
      <c r="H207" s="151"/>
      <c r="I207" s="151"/>
      <c r="J207" s="151"/>
      <c r="K207" s="151"/>
      <c r="L207" s="151"/>
      <c r="M207" s="151"/>
      <c r="N207" s="151"/>
      <c r="O207" s="151"/>
      <c r="P207" s="151"/>
    </row>
    <row r="208" spans="1:16">
      <c r="A208" s="36"/>
      <c r="B208" s="36"/>
      <c r="H208" s="151"/>
      <c r="I208" s="151"/>
      <c r="J208" s="151"/>
      <c r="K208" s="151"/>
      <c r="L208" s="151"/>
      <c r="M208" s="151"/>
      <c r="N208" s="151"/>
      <c r="O208" s="151"/>
      <c r="P208" s="151"/>
    </row>
    <row r="209" spans="1:16">
      <c r="A209" s="36"/>
      <c r="B209" s="36"/>
      <c r="H209" s="151"/>
      <c r="I209" s="151"/>
      <c r="J209" s="151"/>
      <c r="K209" s="151"/>
      <c r="L209" s="151"/>
      <c r="M209" s="151"/>
      <c r="N209" s="151"/>
      <c r="O209" s="151"/>
      <c r="P209" s="151"/>
    </row>
    <row r="210" spans="1:16">
      <c r="A210" s="36"/>
      <c r="B210" s="36"/>
      <c r="H210" s="151"/>
      <c r="I210" s="151"/>
      <c r="J210" s="151"/>
      <c r="K210" s="151"/>
      <c r="L210" s="151"/>
      <c r="M210" s="151"/>
      <c r="N210" s="151"/>
      <c r="O210" s="151"/>
      <c r="P210" s="151"/>
    </row>
    <row r="211" spans="1:16">
      <c r="A211" s="36"/>
      <c r="B211" s="36"/>
      <c r="H211" s="151"/>
      <c r="I211" s="151"/>
      <c r="J211" s="151"/>
      <c r="K211" s="151"/>
      <c r="L211" s="151"/>
      <c r="M211" s="151"/>
      <c r="N211" s="151"/>
      <c r="O211" s="151"/>
      <c r="P211" s="151"/>
    </row>
    <row r="212" spans="1:16">
      <c r="A212" s="36"/>
      <c r="B212" s="36"/>
      <c r="H212" s="151"/>
      <c r="I212" s="151"/>
      <c r="J212" s="151"/>
      <c r="K212" s="151"/>
      <c r="L212" s="151"/>
      <c r="M212" s="151"/>
      <c r="N212" s="151"/>
      <c r="O212" s="151"/>
      <c r="P212" s="151"/>
    </row>
    <row r="213" spans="1:16">
      <c r="A213" s="36"/>
      <c r="B213" s="36"/>
      <c r="H213" s="151"/>
      <c r="I213" s="151"/>
      <c r="J213" s="151"/>
      <c r="K213" s="151"/>
      <c r="L213" s="151"/>
      <c r="M213" s="151"/>
      <c r="N213" s="151"/>
      <c r="O213" s="151"/>
      <c r="P213" s="151"/>
    </row>
    <row r="214" spans="1:16">
      <c r="A214" s="36"/>
      <c r="B214" s="36"/>
      <c r="H214" s="151"/>
      <c r="I214" s="151"/>
      <c r="J214" s="151"/>
      <c r="K214" s="151"/>
      <c r="L214" s="151"/>
      <c r="M214" s="151"/>
      <c r="N214" s="151"/>
      <c r="O214" s="151"/>
      <c r="P214" s="151"/>
    </row>
    <row r="215" spans="1:16">
      <c r="A215" s="36"/>
      <c r="B215" s="36"/>
      <c r="H215" s="151"/>
      <c r="I215" s="151"/>
      <c r="J215" s="151"/>
      <c r="K215" s="151"/>
      <c r="L215" s="151"/>
      <c r="M215" s="151"/>
      <c r="N215" s="151"/>
      <c r="O215" s="151"/>
      <c r="P215" s="151"/>
    </row>
    <row r="216" spans="1:16">
      <c r="A216" s="36"/>
      <c r="B216" s="36"/>
      <c r="H216" s="151"/>
      <c r="I216" s="151"/>
      <c r="J216" s="151"/>
      <c r="K216" s="151"/>
      <c r="L216" s="151"/>
      <c r="M216" s="151"/>
      <c r="N216" s="151"/>
      <c r="O216" s="151"/>
      <c r="P216" s="151"/>
    </row>
    <row r="217" spans="1:16">
      <c r="A217" s="36"/>
      <c r="B217" s="36"/>
      <c r="H217" s="151"/>
      <c r="I217" s="151"/>
      <c r="J217" s="151"/>
      <c r="K217" s="151"/>
      <c r="L217" s="151"/>
      <c r="M217" s="151"/>
      <c r="N217" s="151"/>
      <c r="O217" s="151"/>
      <c r="P217" s="151"/>
    </row>
    <row r="218" spans="1:16">
      <c r="A218" s="36"/>
      <c r="B218" s="36"/>
      <c r="H218" s="151"/>
      <c r="I218" s="151"/>
      <c r="J218" s="151"/>
      <c r="K218" s="151"/>
      <c r="L218" s="151"/>
      <c r="M218" s="151"/>
      <c r="N218" s="151"/>
      <c r="O218" s="151"/>
      <c r="P218" s="151"/>
    </row>
    <row r="219" spans="1:16">
      <c r="A219" s="36"/>
      <c r="B219" s="36"/>
      <c r="H219" s="151"/>
      <c r="I219" s="151"/>
      <c r="J219" s="151"/>
      <c r="K219" s="151"/>
      <c r="L219" s="151"/>
      <c r="M219" s="151"/>
      <c r="N219" s="151"/>
      <c r="O219" s="151"/>
      <c r="P219" s="151"/>
    </row>
    <row r="220" spans="1:16">
      <c r="A220" s="36"/>
      <c r="B220" s="36"/>
      <c r="H220" s="151"/>
      <c r="I220" s="151"/>
      <c r="J220" s="151"/>
      <c r="K220" s="151"/>
      <c r="L220" s="151"/>
      <c r="M220" s="151"/>
      <c r="N220" s="151"/>
      <c r="O220" s="151"/>
      <c r="P220" s="151"/>
    </row>
    <row r="221" spans="1:16">
      <c r="A221" s="36"/>
      <c r="B221" s="36"/>
      <c r="H221" s="151"/>
      <c r="I221" s="151"/>
      <c r="J221" s="151"/>
      <c r="K221" s="151"/>
      <c r="L221" s="151"/>
      <c r="M221" s="151"/>
      <c r="N221" s="151"/>
      <c r="O221" s="151"/>
      <c r="P221" s="151"/>
    </row>
    <row r="222" spans="1:16">
      <c r="A222" s="36"/>
      <c r="B222" s="36"/>
      <c r="H222" s="151"/>
      <c r="I222" s="151"/>
      <c r="J222" s="151"/>
      <c r="K222" s="151"/>
      <c r="L222" s="151"/>
      <c r="M222" s="151"/>
      <c r="N222" s="151"/>
      <c r="O222" s="151"/>
      <c r="P222" s="151"/>
    </row>
    <row r="223" spans="1:16">
      <c r="A223" s="36"/>
      <c r="B223" s="36"/>
      <c r="H223" s="151"/>
      <c r="I223" s="151"/>
      <c r="J223" s="151"/>
      <c r="K223" s="151"/>
      <c r="L223" s="151"/>
      <c r="M223" s="151"/>
      <c r="N223" s="151"/>
      <c r="O223" s="151"/>
      <c r="P223" s="151"/>
    </row>
    <row r="224" spans="1:16">
      <c r="A224" s="36"/>
      <c r="B224" s="36"/>
      <c r="H224" s="151"/>
      <c r="I224" s="151"/>
      <c r="J224" s="151"/>
      <c r="K224" s="151"/>
      <c r="L224" s="151"/>
      <c r="M224" s="151"/>
      <c r="N224" s="151"/>
      <c r="O224" s="151"/>
      <c r="P224" s="151"/>
    </row>
    <row r="225" spans="1:16">
      <c r="A225" s="36"/>
      <c r="B225" s="36"/>
      <c r="H225" s="151"/>
      <c r="I225" s="151"/>
      <c r="J225" s="151"/>
      <c r="K225" s="151"/>
      <c r="L225" s="151"/>
      <c r="M225" s="151"/>
      <c r="N225" s="151"/>
      <c r="O225" s="151"/>
      <c r="P225" s="151"/>
    </row>
    <row r="226" spans="1:16">
      <c r="A226" s="36"/>
      <c r="B226" s="36"/>
      <c r="H226" s="151"/>
      <c r="I226" s="151"/>
      <c r="J226" s="151"/>
      <c r="K226" s="151"/>
      <c r="L226" s="151"/>
      <c r="M226" s="151"/>
      <c r="N226" s="151"/>
      <c r="O226" s="151"/>
      <c r="P226" s="151"/>
    </row>
    <row r="227" spans="1:16">
      <c r="A227" s="36"/>
      <c r="B227" s="36"/>
      <c r="H227" s="151"/>
      <c r="I227" s="151"/>
      <c r="J227" s="151"/>
      <c r="K227" s="151"/>
      <c r="L227" s="151"/>
      <c r="M227" s="151"/>
      <c r="N227" s="151"/>
      <c r="O227" s="151"/>
      <c r="P227" s="151"/>
    </row>
    <row r="228" spans="1:16">
      <c r="A228" s="36"/>
      <c r="B228" s="36"/>
      <c r="H228" s="151"/>
      <c r="I228" s="151"/>
      <c r="J228" s="151"/>
      <c r="K228" s="151"/>
      <c r="L228" s="151"/>
      <c r="M228" s="151"/>
      <c r="N228" s="151"/>
      <c r="O228" s="151"/>
      <c r="P228" s="151"/>
    </row>
    <row r="229" spans="1:16">
      <c r="A229" s="36"/>
      <c r="B229" s="36"/>
      <c r="H229" s="151"/>
      <c r="I229" s="151"/>
      <c r="J229" s="151"/>
      <c r="K229" s="151"/>
      <c r="L229" s="151"/>
      <c r="M229" s="151"/>
      <c r="N229" s="151"/>
      <c r="O229" s="151"/>
      <c r="P229" s="151"/>
    </row>
    <row r="230" spans="1:16">
      <c r="A230" s="36"/>
      <c r="B230" s="36"/>
      <c r="H230" s="151"/>
      <c r="I230" s="151"/>
      <c r="J230" s="151"/>
      <c r="K230" s="151"/>
      <c r="L230" s="151"/>
      <c r="M230" s="151"/>
      <c r="N230" s="151"/>
      <c r="O230" s="151"/>
      <c r="P230" s="151"/>
    </row>
    <row r="231" spans="1:16">
      <c r="A231" s="36"/>
      <c r="B231" s="36"/>
      <c r="H231" s="151"/>
      <c r="I231" s="151"/>
      <c r="J231" s="151"/>
      <c r="K231" s="151"/>
      <c r="L231" s="151"/>
      <c r="M231" s="151"/>
      <c r="N231" s="151"/>
      <c r="O231" s="151"/>
      <c r="P231" s="151"/>
    </row>
    <row r="232" spans="1:16">
      <c r="A232" s="36"/>
      <c r="B232" s="36"/>
      <c r="H232" s="151"/>
      <c r="I232" s="151"/>
      <c r="J232" s="151"/>
      <c r="K232" s="151"/>
      <c r="L232" s="151"/>
      <c r="M232" s="151"/>
      <c r="N232" s="151"/>
      <c r="O232" s="151"/>
      <c r="P232" s="151"/>
    </row>
    <row r="233" spans="1:16">
      <c r="A233" s="36"/>
      <c r="B233" s="36"/>
      <c r="H233" s="151"/>
      <c r="I233" s="151"/>
      <c r="J233" s="151"/>
      <c r="K233" s="151"/>
      <c r="L233" s="151"/>
      <c r="M233" s="151"/>
      <c r="N233" s="151"/>
      <c r="O233" s="151"/>
      <c r="P233" s="151"/>
    </row>
    <row r="234" spans="1:16">
      <c r="A234" s="36"/>
      <c r="B234" s="36"/>
      <c r="H234" s="151"/>
      <c r="I234" s="151"/>
      <c r="J234" s="151"/>
      <c r="K234" s="151"/>
      <c r="L234" s="151"/>
      <c r="M234" s="151"/>
      <c r="N234" s="151"/>
      <c r="O234" s="151"/>
      <c r="P234" s="151"/>
    </row>
    <row r="235" spans="1:16">
      <c r="A235" s="36"/>
      <c r="B235" s="36"/>
      <c r="H235" s="151"/>
      <c r="I235" s="151"/>
      <c r="J235" s="151"/>
      <c r="K235" s="151"/>
      <c r="L235" s="151"/>
      <c r="M235" s="151"/>
      <c r="N235" s="151"/>
      <c r="O235" s="151"/>
      <c r="P235" s="151"/>
    </row>
    <row r="236" spans="1:16">
      <c r="A236" s="36"/>
      <c r="B236" s="36"/>
      <c r="H236" s="151"/>
      <c r="I236" s="151"/>
      <c r="J236" s="151"/>
      <c r="K236" s="151"/>
      <c r="L236" s="151"/>
      <c r="M236" s="151"/>
      <c r="N236" s="151"/>
      <c r="O236" s="151"/>
      <c r="P236" s="151"/>
    </row>
    <row r="237" spans="1:16">
      <c r="A237" s="36"/>
      <c r="B237" s="36"/>
      <c r="H237" s="151"/>
      <c r="I237" s="151"/>
      <c r="J237" s="151"/>
      <c r="K237" s="151"/>
      <c r="L237" s="151"/>
      <c r="M237" s="151"/>
      <c r="N237" s="151"/>
      <c r="O237" s="151"/>
      <c r="P237" s="151"/>
    </row>
    <row r="238" spans="1:16">
      <c r="A238" s="36"/>
      <c r="B238" s="36"/>
      <c r="H238" s="151"/>
      <c r="I238" s="151"/>
      <c r="J238" s="151"/>
      <c r="K238" s="151"/>
      <c r="L238" s="151"/>
      <c r="M238" s="151"/>
      <c r="N238" s="151"/>
      <c r="O238" s="151"/>
      <c r="P238" s="151"/>
    </row>
    <row r="239" spans="1:16">
      <c r="A239" s="36"/>
      <c r="B239" s="36"/>
      <c r="H239" s="151"/>
      <c r="I239" s="151"/>
      <c r="J239" s="151"/>
      <c r="K239" s="151"/>
      <c r="L239" s="151"/>
      <c r="M239" s="151"/>
      <c r="N239" s="151"/>
      <c r="O239" s="151"/>
      <c r="P239" s="151"/>
    </row>
    <row r="240" spans="1:16">
      <c r="A240" s="36"/>
      <c r="B240" s="36"/>
      <c r="H240" s="151"/>
      <c r="I240" s="151"/>
      <c r="J240" s="151"/>
      <c r="K240" s="151"/>
      <c r="L240" s="151"/>
      <c r="M240" s="151"/>
      <c r="N240" s="151"/>
      <c r="O240" s="151"/>
      <c r="P240" s="151"/>
    </row>
    <row r="241" spans="1:16">
      <c r="A241" s="36"/>
      <c r="B241" s="36"/>
      <c r="H241" s="151"/>
      <c r="I241" s="151"/>
      <c r="J241" s="151"/>
      <c r="K241" s="151"/>
      <c r="L241" s="151"/>
      <c r="M241" s="151"/>
      <c r="N241" s="151"/>
      <c r="O241" s="151"/>
      <c r="P241" s="151"/>
    </row>
    <row r="242" spans="1:16">
      <c r="A242" s="36"/>
      <c r="B242" s="36"/>
      <c r="H242" s="151"/>
      <c r="I242" s="151"/>
      <c r="J242" s="151"/>
      <c r="K242" s="151"/>
      <c r="L242" s="151"/>
      <c r="M242" s="151"/>
      <c r="N242" s="151"/>
      <c r="O242" s="151"/>
      <c r="P242" s="151"/>
    </row>
    <row r="243" spans="1:16">
      <c r="A243" s="36"/>
      <c r="B243" s="36"/>
      <c r="H243" s="151"/>
      <c r="I243" s="151"/>
      <c r="J243" s="151"/>
      <c r="K243" s="151"/>
      <c r="L243" s="151"/>
      <c r="M243" s="151"/>
      <c r="N243" s="151"/>
      <c r="O243" s="151"/>
      <c r="P243" s="151"/>
    </row>
    <row r="244" spans="1:16">
      <c r="A244" s="36"/>
      <c r="B244" s="36"/>
      <c r="H244" s="151"/>
      <c r="I244" s="151"/>
      <c r="J244" s="151"/>
      <c r="K244" s="151"/>
      <c r="L244" s="151"/>
      <c r="M244" s="151"/>
      <c r="N244" s="151"/>
      <c r="O244" s="151"/>
      <c r="P244" s="151"/>
    </row>
    <row r="245" spans="1:16">
      <c r="A245" s="36"/>
      <c r="B245" s="36"/>
      <c r="H245" s="151"/>
      <c r="I245" s="151"/>
      <c r="J245" s="151"/>
      <c r="K245" s="151"/>
      <c r="L245" s="151"/>
      <c r="M245" s="151"/>
      <c r="N245" s="151"/>
      <c r="O245" s="151"/>
      <c r="P245" s="151"/>
    </row>
    <row r="246" spans="1:16">
      <c r="A246" s="36"/>
      <c r="B246" s="36"/>
      <c r="H246" s="151"/>
      <c r="I246" s="151"/>
      <c r="J246" s="151"/>
      <c r="K246" s="151"/>
      <c r="L246" s="151"/>
      <c r="M246" s="151"/>
      <c r="N246" s="151"/>
      <c r="O246" s="151"/>
      <c r="P246" s="151"/>
    </row>
    <row r="247" spans="1:16">
      <c r="A247" s="36"/>
      <c r="B247" s="36"/>
      <c r="H247" s="151"/>
      <c r="I247" s="151"/>
      <c r="J247" s="151"/>
      <c r="K247" s="151"/>
      <c r="L247" s="151"/>
      <c r="M247" s="151"/>
      <c r="N247" s="151"/>
      <c r="O247" s="151"/>
      <c r="P247" s="151"/>
    </row>
  </sheetData>
  <sheetProtection password="CC25" sheet="1" objects="1" scenarios="1" autoFilter="0"/>
  <autoFilter ref="A8:AI172">
    <filterColumn colId="3" showButton="0"/>
    <filterColumn colId="4" showButton="0"/>
    <filterColumn colId="5" showButton="0"/>
  </autoFilter>
  <mergeCells count="4">
    <mergeCell ref="D5:G5"/>
    <mergeCell ref="D8:G8"/>
    <mergeCell ref="D167:P171"/>
    <mergeCell ref="I2:M2"/>
  </mergeCells>
  <phoneticPr fontId="14"/>
  <dataValidations count="1">
    <dataValidation imeMode="halfAlpha" allowBlank="1" showInputMessage="1" showErrorMessage="1" sqref="A6:A165"/>
  </dataValidations>
  <printOptions horizontalCentered="1"/>
  <pageMargins left="0.39305555555555599" right="0.39305555555555599" top="0.39305555555555599" bottom="0.196527777777778" header="0.31388888888888899" footer="0.31388888888888899"/>
  <pageSetup paperSize="9" scale="9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I386"/>
  <sheetViews>
    <sheetView workbookViewId="0">
      <pane ySplit="171" topLeftCell="A217" activePane="bottomLeft" state="frozen"/>
      <selection pane="bottomLeft" activeCell="H220" sqref="H220"/>
    </sheetView>
  </sheetViews>
  <sheetFormatPr defaultColWidth="9" defaultRowHeight="13.5"/>
  <cols>
    <col min="1" max="1" width="13.25" style="93" customWidth="1"/>
    <col min="2" max="2" width="4.5" style="93" customWidth="1"/>
    <col min="3" max="3" width="5.375" style="36" hidden="1" customWidth="1"/>
    <col min="4" max="7" width="2.5" style="36" customWidth="1"/>
    <col min="8" max="8" width="42.625" style="94" customWidth="1"/>
    <col min="9" max="9" width="38.375" style="94" customWidth="1"/>
    <col min="10" max="16" width="7.75" style="94" customWidth="1"/>
    <col min="17" max="18" width="9" style="36"/>
    <col min="19" max="19" width="9" style="36" customWidth="1"/>
    <col min="20" max="16384" width="9" style="36"/>
  </cols>
  <sheetData>
    <row r="2" spans="3:16" s="36" customFormat="1">
      <c r="D2" s="35" t="s">
        <v>1133</v>
      </c>
      <c r="H2" s="94"/>
      <c r="I2" s="94"/>
      <c r="J2" s="94"/>
      <c r="K2" s="94"/>
      <c r="L2" s="94"/>
      <c r="M2" s="94"/>
      <c r="N2" s="94"/>
      <c r="O2" s="94"/>
      <c r="P2" s="94"/>
    </row>
    <row r="3" spans="3:16" s="36" customFormat="1" ht="14.25" thickBot="1">
      <c r="H3" s="94"/>
      <c r="I3" s="94"/>
      <c r="J3" s="94"/>
      <c r="K3" s="94"/>
      <c r="L3" s="94"/>
      <c r="M3" s="94"/>
      <c r="N3" s="94"/>
      <c r="O3" s="94"/>
      <c r="P3" s="94"/>
    </row>
    <row r="4" spans="3:16" s="36" customFormat="1" ht="14.25" thickTop="1">
      <c r="C4" s="42"/>
      <c r="D4" s="371" t="str">
        <f>区分表Ａ・Ｂ!D167</f>
        <v>平成30年度アグリマイスター顕彰制度において区分Cの資格及び検定等は、顕彰の対象としない。現段階での評価は、可能なものについてFFJ検定等において評価することができるものとする。今後、区分A（農業関連）または区分B（農業関連以外）に追加を希望する場合は、申請手続きによって行っていただきたい。
なお、区分表に追加する場合は、得点の規準を含めて検討します。
さらに、FFJ検定の見直し作業も日本学校農業クラブ連盟FFJ検定検討委員会において、行っています。</v>
      </c>
      <c r="E4" s="372"/>
      <c r="F4" s="372"/>
      <c r="G4" s="372"/>
      <c r="H4" s="372"/>
      <c r="I4" s="372"/>
      <c r="J4" s="372"/>
      <c r="K4" s="372"/>
      <c r="L4" s="372"/>
      <c r="M4" s="372"/>
      <c r="N4" s="372"/>
      <c r="O4" s="372"/>
      <c r="P4" s="373"/>
    </row>
    <row r="5" spans="3:16" s="36" customFormat="1">
      <c r="C5" s="45"/>
      <c r="D5" s="374"/>
      <c r="E5" s="375"/>
      <c r="F5" s="375"/>
      <c r="G5" s="375"/>
      <c r="H5" s="375"/>
      <c r="I5" s="375"/>
      <c r="J5" s="375"/>
      <c r="K5" s="375"/>
      <c r="L5" s="375"/>
      <c r="M5" s="375"/>
      <c r="N5" s="375"/>
      <c r="O5" s="375"/>
      <c r="P5" s="376"/>
    </row>
    <row r="6" spans="3:16" s="36" customFormat="1">
      <c r="C6" s="45"/>
      <c r="D6" s="374"/>
      <c r="E6" s="375"/>
      <c r="F6" s="375"/>
      <c r="G6" s="375"/>
      <c r="H6" s="375"/>
      <c r="I6" s="375"/>
      <c r="J6" s="375"/>
      <c r="K6" s="375"/>
      <c r="L6" s="375"/>
      <c r="M6" s="375"/>
      <c r="N6" s="375"/>
      <c r="O6" s="375"/>
      <c r="P6" s="376"/>
    </row>
    <row r="7" spans="3:16" s="36" customFormat="1">
      <c r="C7" s="45"/>
      <c r="D7" s="374"/>
      <c r="E7" s="375"/>
      <c r="F7" s="375"/>
      <c r="G7" s="375"/>
      <c r="H7" s="375"/>
      <c r="I7" s="375"/>
      <c r="J7" s="375"/>
      <c r="K7" s="375"/>
      <c r="L7" s="375"/>
      <c r="M7" s="375"/>
      <c r="N7" s="375"/>
      <c r="O7" s="375"/>
      <c r="P7" s="376"/>
    </row>
    <row r="8" spans="3:16" s="36" customFormat="1" ht="14.25" thickBot="1">
      <c r="C8" s="45"/>
      <c r="D8" s="377"/>
      <c r="E8" s="378"/>
      <c r="F8" s="378"/>
      <c r="G8" s="378"/>
      <c r="H8" s="378"/>
      <c r="I8" s="378"/>
      <c r="J8" s="378"/>
      <c r="K8" s="378"/>
      <c r="L8" s="378"/>
      <c r="M8" s="378"/>
      <c r="N8" s="378"/>
      <c r="O8" s="378"/>
      <c r="P8" s="379"/>
    </row>
    <row r="9" spans="3:16" s="36" customFormat="1" ht="14.25" thickTop="1">
      <c r="C9" s="45"/>
      <c r="D9" s="184"/>
      <c r="E9" s="184"/>
      <c r="F9" s="184"/>
      <c r="G9" s="184"/>
      <c r="H9" s="184"/>
      <c r="I9" s="184"/>
      <c r="J9" s="184"/>
      <c r="K9" s="184"/>
      <c r="L9" s="184"/>
      <c r="M9" s="184"/>
      <c r="N9" s="184"/>
      <c r="O9" s="184"/>
      <c r="P9" s="184"/>
    </row>
    <row r="10" spans="3:16" s="36" customFormat="1" hidden="1">
      <c r="C10" s="45"/>
      <c r="D10" s="184"/>
      <c r="E10" s="184"/>
      <c r="F10" s="184"/>
      <c r="G10" s="184"/>
      <c r="H10" s="184"/>
      <c r="I10" s="184"/>
      <c r="J10" s="184"/>
      <c r="K10" s="184"/>
      <c r="L10" s="184"/>
      <c r="M10" s="184"/>
      <c r="N10" s="184"/>
      <c r="O10" s="184"/>
      <c r="P10" s="184"/>
    </row>
    <row r="11" spans="3:16" s="36" customFormat="1" hidden="1">
      <c r="C11" s="45"/>
      <c r="D11" s="184"/>
      <c r="E11" s="184"/>
      <c r="F11" s="184"/>
      <c r="G11" s="184"/>
      <c r="H11" s="184"/>
      <c r="I11" s="184"/>
      <c r="J11" s="184"/>
      <c r="K11" s="184"/>
      <c r="L11" s="184"/>
      <c r="M11" s="184"/>
      <c r="N11" s="184"/>
      <c r="O11" s="184"/>
      <c r="P11" s="184"/>
    </row>
    <row r="12" spans="3:16" s="36" customFormat="1" hidden="1">
      <c r="C12" s="45"/>
      <c r="D12" s="184"/>
      <c r="E12" s="184"/>
      <c r="F12" s="184"/>
      <c r="G12" s="184"/>
      <c r="H12" s="184"/>
      <c r="I12" s="184"/>
      <c r="J12" s="184"/>
      <c r="K12" s="184"/>
      <c r="L12" s="184"/>
      <c r="M12" s="184"/>
      <c r="N12" s="184"/>
      <c r="O12" s="184"/>
      <c r="P12" s="184"/>
    </row>
    <row r="13" spans="3:16" s="36" customFormat="1" hidden="1">
      <c r="C13" s="45"/>
      <c r="D13" s="184"/>
      <c r="E13" s="184"/>
      <c r="F13" s="184"/>
      <c r="G13" s="184"/>
      <c r="H13" s="184"/>
      <c r="I13" s="184"/>
      <c r="J13" s="184"/>
      <c r="K13" s="184"/>
      <c r="L13" s="184"/>
      <c r="M13" s="184"/>
      <c r="N13" s="184"/>
      <c r="O13" s="184"/>
      <c r="P13" s="184"/>
    </row>
    <row r="14" spans="3:16" s="36" customFormat="1" hidden="1">
      <c r="C14" s="45"/>
      <c r="D14" s="184"/>
      <c r="E14" s="184"/>
      <c r="F14" s="184"/>
      <c r="G14" s="184"/>
      <c r="H14" s="184"/>
      <c r="I14" s="184"/>
      <c r="J14" s="184"/>
      <c r="K14" s="184"/>
      <c r="L14" s="184"/>
      <c r="M14" s="184"/>
      <c r="N14" s="184"/>
      <c r="O14" s="184"/>
      <c r="P14" s="184"/>
    </row>
    <row r="15" spans="3:16" s="36" customFormat="1" hidden="1">
      <c r="C15" s="45"/>
      <c r="D15" s="184"/>
      <c r="E15" s="184"/>
      <c r="F15" s="184"/>
      <c r="G15" s="184"/>
      <c r="H15" s="184"/>
      <c r="I15" s="184"/>
      <c r="J15" s="184"/>
      <c r="K15" s="184"/>
      <c r="L15" s="184"/>
      <c r="M15" s="184"/>
      <c r="N15" s="184"/>
      <c r="O15" s="184"/>
      <c r="P15" s="184"/>
    </row>
    <row r="16" spans="3:16" s="36" customFormat="1" hidden="1">
      <c r="C16" s="45"/>
      <c r="D16" s="184"/>
      <c r="E16" s="184"/>
      <c r="F16" s="184"/>
      <c r="G16" s="184"/>
      <c r="H16" s="184"/>
      <c r="I16" s="184"/>
      <c r="J16" s="184"/>
      <c r="K16" s="184"/>
      <c r="L16" s="184"/>
      <c r="M16" s="184"/>
      <c r="N16" s="184"/>
      <c r="O16" s="184"/>
      <c r="P16" s="184"/>
    </row>
    <row r="17" spans="3:16" s="36" customFormat="1" hidden="1">
      <c r="C17" s="45"/>
      <c r="D17" s="184"/>
      <c r="E17" s="184"/>
      <c r="F17" s="184"/>
      <c r="G17" s="184"/>
      <c r="H17" s="184"/>
      <c r="I17" s="184"/>
      <c r="J17" s="184"/>
      <c r="K17" s="184"/>
      <c r="L17" s="184"/>
      <c r="M17" s="184"/>
      <c r="N17" s="184"/>
      <c r="O17" s="184"/>
      <c r="P17" s="184"/>
    </row>
    <row r="18" spans="3:16" s="36" customFormat="1" hidden="1">
      <c r="C18" s="45"/>
      <c r="D18" s="184"/>
      <c r="E18" s="184"/>
      <c r="F18" s="184"/>
      <c r="G18" s="184"/>
      <c r="H18" s="184"/>
      <c r="I18" s="184"/>
      <c r="J18" s="184"/>
      <c r="K18" s="184"/>
      <c r="L18" s="184"/>
      <c r="M18" s="184"/>
      <c r="N18" s="184"/>
      <c r="O18" s="184"/>
      <c r="P18" s="184"/>
    </row>
    <row r="19" spans="3:16" s="36" customFormat="1" hidden="1">
      <c r="C19" s="45"/>
      <c r="D19" s="184"/>
      <c r="E19" s="184"/>
      <c r="F19" s="184"/>
      <c r="G19" s="184"/>
      <c r="H19" s="184"/>
      <c r="I19" s="184"/>
      <c r="J19" s="184"/>
      <c r="K19" s="184"/>
      <c r="L19" s="184"/>
      <c r="M19" s="184"/>
      <c r="N19" s="184"/>
      <c r="O19" s="184"/>
      <c r="P19" s="184"/>
    </row>
    <row r="20" spans="3:16" s="36" customFormat="1" hidden="1">
      <c r="C20" s="45"/>
      <c r="D20" s="184"/>
      <c r="E20" s="184"/>
      <c r="F20" s="184"/>
      <c r="G20" s="184"/>
      <c r="H20" s="184"/>
      <c r="I20" s="184"/>
      <c r="J20" s="184"/>
      <c r="K20" s="184"/>
      <c r="L20" s="184"/>
      <c r="M20" s="184"/>
      <c r="N20" s="184"/>
      <c r="O20" s="184"/>
      <c r="P20" s="184"/>
    </row>
    <row r="21" spans="3:16" s="36" customFormat="1" hidden="1">
      <c r="C21" s="45"/>
      <c r="D21" s="184"/>
      <c r="E21" s="184"/>
      <c r="F21" s="184"/>
      <c r="G21" s="184"/>
      <c r="H21" s="184"/>
      <c r="I21" s="184"/>
      <c r="J21" s="184"/>
      <c r="K21" s="184"/>
      <c r="L21" s="184"/>
      <c r="M21" s="184"/>
      <c r="N21" s="184"/>
      <c r="O21" s="184"/>
      <c r="P21" s="184"/>
    </row>
    <row r="22" spans="3:16" s="36" customFormat="1" hidden="1">
      <c r="C22" s="45"/>
      <c r="D22" s="184"/>
      <c r="E22" s="184"/>
      <c r="F22" s="184"/>
      <c r="G22" s="184"/>
      <c r="H22" s="184"/>
      <c r="I22" s="184"/>
      <c r="J22" s="184"/>
      <c r="K22" s="184"/>
      <c r="L22" s="184"/>
      <c r="M22" s="184"/>
      <c r="N22" s="184"/>
      <c r="O22" s="184"/>
      <c r="P22" s="184"/>
    </row>
    <row r="23" spans="3:16" s="36" customFormat="1" hidden="1">
      <c r="C23" s="45"/>
      <c r="D23" s="184"/>
      <c r="E23" s="184"/>
      <c r="F23" s="184"/>
      <c r="G23" s="184"/>
      <c r="H23" s="184"/>
      <c r="I23" s="184"/>
      <c r="J23" s="184"/>
      <c r="K23" s="184"/>
      <c r="L23" s="184"/>
      <c r="M23" s="184"/>
      <c r="N23" s="184"/>
      <c r="O23" s="184"/>
      <c r="P23" s="184"/>
    </row>
    <row r="24" spans="3:16" s="36" customFormat="1" hidden="1">
      <c r="C24" s="45"/>
      <c r="D24" s="184"/>
      <c r="E24" s="184"/>
      <c r="F24" s="184"/>
      <c r="G24" s="184"/>
      <c r="H24" s="184"/>
      <c r="I24" s="184"/>
      <c r="J24" s="184"/>
      <c r="K24" s="184"/>
      <c r="L24" s="184"/>
      <c r="M24" s="184"/>
      <c r="N24" s="184"/>
      <c r="O24" s="184"/>
      <c r="P24" s="184"/>
    </row>
    <row r="25" spans="3:16" s="36" customFormat="1" hidden="1">
      <c r="C25" s="45"/>
      <c r="D25" s="184"/>
      <c r="E25" s="184"/>
      <c r="F25" s="184"/>
      <c r="G25" s="184"/>
      <c r="H25" s="184"/>
      <c r="I25" s="184"/>
      <c r="J25" s="184"/>
      <c r="K25" s="184"/>
      <c r="L25" s="184"/>
      <c r="M25" s="184"/>
      <c r="N25" s="184"/>
      <c r="O25" s="184"/>
      <c r="P25" s="184"/>
    </row>
    <row r="26" spans="3:16" s="36" customFormat="1" hidden="1">
      <c r="C26" s="45"/>
      <c r="D26" s="184"/>
      <c r="E26" s="184"/>
      <c r="F26" s="184"/>
      <c r="G26" s="184"/>
      <c r="H26" s="184"/>
      <c r="I26" s="184"/>
      <c r="J26" s="184"/>
      <c r="K26" s="184"/>
      <c r="L26" s="184"/>
      <c r="M26" s="184"/>
      <c r="N26" s="184"/>
      <c r="O26" s="184"/>
      <c r="P26" s="184"/>
    </row>
    <row r="27" spans="3:16" s="36" customFormat="1" hidden="1">
      <c r="C27" s="45"/>
      <c r="D27" s="184"/>
      <c r="E27" s="184"/>
      <c r="F27" s="184"/>
      <c r="G27" s="184"/>
      <c r="H27" s="184"/>
      <c r="I27" s="184"/>
      <c r="J27" s="184"/>
      <c r="K27" s="184"/>
      <c r="L27" s="184"/>
      <c r="M27" s="184"/>
      <c r="N27" s="184"/>
      <c r="O27" s="184"/>
      <c r="P27" s="184"/>
    </row>
    <row r="28" spans="3:16" s="36" customFormat="1" hidden="1">
      <c r="C28" s="45"/>
      <c r="D28" s="184"/>
      <c r="E28" s="184"/>
      <c r="F28" s="184"/>
      <c r="G28" s="184"/>
      <c r="H28" s="184"/>
      <c r="I28" s="184"/>
      <c r="J28" s="184"/>
      <c r="K28" s="184"/>
      <c r="L28" s="184"/>
      <c r="M28" s="184"/>
      <c r="N28" s="184"/>
      <c r="O28" s="184"/>
      <c r="P28" s="184"/>
    </row>
    <row r="29" spans="3:16" s="36" customFormat="1" hidden="1">
      <c r="C29" s="45"/>
      <c r="D29" s="184"/>
      <c r="E29" s="184"/>
      <c r="F29" s="184"/>
      <c r="G29" s="184"/>
      <c r="H29" s="184"/>
      <c r="I29" s="184"/>
      <c r="J29" s="184"/>
      <c r="K29" s="184"/>
      <c r="L29" s="184"/>
      <c r="M29" s="184"/>
      <c r="N29" s="184"/>
      <c r="O29" s="184"/>
      <c r="P29" s="184"/>
    </row>
    <row r="30" spans="3:16" s="36" customFormat="1" hidden="1">
      <c r="C30" s="45"/>
      <c r="D30" s="184"/>
      <c r="E30" s="184"/>
      <c r="F30" s="184"/>
      <c r="G30" s="184"/>
      <c r="H30" s="184"/>
      <c r="I30" s="184"/>
      <c r="J30" s="184"/>
      <c r="K30" s="184"/>
      <c r="L30" s="184"/>
      <c r="M30" s="184"/>
      <c r="N30" s="184"/>
      <c r="O30" s="184"/>
      <c r="P30" s="184"/>
    </row>
    <row r="31" spans="3:16" s="36" customFormat="1" hidden="1">
      <c r="C31" s="45"/>
      <c r="D31" s="184"/>
      <c r="E31" s="184"/>
      <c r="F31" s="184"/>
      <c r="G31" s="184"/>
      <c r="H31" s="184"/>
      <c r="I31" s="184"/>
      <c r="J31" s="184"/>
      <c r="K31" s="184"/>
      <c r="L31" s="184"/>
      <c r="M31" s="184"/>
      <c r="N31" s="184"/>
      <c r="O31" s="184"/>
      <c r="P31" s="184"/>
    </row>
    <row r="32" spans="3:16" s="36" customFormat="1" hidden="1">
      <c r="C32" s="45"/>
      <c r="D32" s="184"/>
      <c r="E32" s="184"/>
      <c r="F32" s="184"/>
      <c r="G32" s="184"/>
      <c r="H32" s="184"/>
      <c r="I32" s="184"/>
      <c r="J32" s="184"/>
      <c r="K32" s="184"/>
      <c r="L32" s="184"/>
      <c r="M32" s="184"/>
      <c r="N32" s="184"/>
      <c r="O32" s="184"/>
      <c r="P32" s="184"/>
    </row>
    <row r="33" spans="3:16" s="36" customFormat="1" hidden="1">
      <c r="C33" s="45"/>
      <c r="D33" s="184"/>
      <c r="E33" s="184"/>
      <c r="F33" s="184"/>
      <c r="G33" s="184"/>
      <c r="H33" s="184"/>
      <c r="I33" s="184"/>
      <c r="J33" s="184"/>
      <c r="K33" s="184"/>
      <c r="L33" s="184"/>
      <c r="M33" s="184"/>
      <c r="N33" s="184"/>
      <c r="O33" s="184"/>
      <c r="P33" s="184"/>
    </row>
    <row r="34" spans="3:16" s="36" customFormat="1" hidden="1">
      <c r="C34" s="45"/>
      <c r="D34" s="184"/>
      <c r="E34" s="184"/>
      <c r="F34" s="184"/>
      <c r="G34" s="184"/>
      <c r="H34" s="184"/>
      <c r="I34" s="184"/>
      <c r="J34" s="184"/>
      <c r="K34" s="184"/>
      <c r="L34" s="184"/>
      <c r="M34" s="184"/>
      <c r="N34" s="184"/>
      <c r="O34" s="184"/>
      <c r="P34" s="184"/>
    </row>
    <row r="35" spans="3:16" s="36" customFormat="1" hidden="1">
      <c r="C35" s="45"/>
      <c r="D35" s="184"/>
      <c r="E35" s="184"/>
      <c r="F35" s="184"/>
      <c r="G35" s="184"/>
      <c r="H35" s="184"/>
      <c r="I35" s="184"/>
      <c r="J35" s="184"/>
      <c r="K35" s="184"/>
      <c r="L35" s="184"/>
      <c r="M35" s="184"/>
      <c r="N35" s="184"/>
      <c r="O35" s="184"/>
      <c r="P35" s="184"/>
    </row>
    <row r="36" spans="3:16" s="36" customFormat="1" hidden="1">
      <c r="C36" s="45"/>
      <c r="D36" s="184"/>
      <c r="E36" s="184"/>
      <c r="F36" s="184"/>
      <c r="G36" s="184"/>
      <c r="H36" s="184"/>
      <c r="I36" s="184"/>
      <c r="J36" s="184"/>
      <c r="K36" s="184"/>
      <c r="L36" s="184"/>
      <c r="M36" s="184"/>
      <c r="N36" s="184"/>
      <c r="O36" s="184"/>
      <c r="P36" s="184"/>
    </row>
    <row r="37" spans="3:16" s="36" customFormat="1" hidden="1">
      <c r="C37" s="45"/>
      <c r="D37" s="184"/>
      <c r="E37" s="184"/>
      <c r="F37" s="184"/>
      <c r="G37" s="184"/>
      <c r="H37" s="184"/>
      <c r="I37" s="184"/>
      <c r="J37" s="184"/>
      <c r="K37" s="184"/>
      <c r="L37" s="184"/>
      <c r="M37" s="184"/>
      <c r="N37" s="184"/>
      <c r="O37" s="184"/>
      <c r="P37" s="184"/>
    </row>
    <row r="38" spans="3:16" s="36" customFormat="1" hidden="1">
      <c r="C38" s="45"/>
      <c r="D38" s="184"/>
      <c r="E38" s="184"/>
      <c r="F38" s="184"/>
      <c r="G38" s="184"/>
      <c r="H38" s="184"/>
      <c r="I38" s="184"/>
      <c r="J38" s="184"/>
      <c r="K38" s="184"/>
      <c r="L38" s="184"/>
      <c r="M38" s="184"/>
      <c r="N38" s="184"/>
      <c r="O38" s="184"/>
      <c r="P38" s="184"/>
    </row>
    <row r="39" spans="3:16" s="36" customFormat="1" hidden="1">
      <c r="C39" s="45"/>
      <c r="D39" s="184"/>
      <c r="E39" s="184"/>
      <c r="F39" s="184"/>
      <c r="G39" s="184"/>
      <c r="H39" s="184"/>
      <c r="I39" s="184"/>
      <c r="J39" s="184"/>
      <c r="K39" s="184"/>
      <c r="L39" s="184"/>
      <c r="M39" s="184"/>
      <c r="N39" s="184"/>
      <c r="O39" s="184"/>
      <c r="P39" s="184"/>
    </row>
    <row r="40" spans="3:16" s="36" customFormat="1" hidden="1">
      <c r="C40" s="45"/>
      <c r="D40" s="184"/>
      <c r="E40" s="184"/>
      <c r="F40" s="184"/>
      <c r="G40" s="184"/>
      <c r="H40" s="184"/>
      <c r="I40" s="184"/>
      <c r="J40" s="184"/>
      <c r="K40" s="184"/>
      <c r="L40" s="184"/>
      <c r="M40" s="184"/>
      <c r="N40" s="184"/>
      <c r="O40" s="184"/>
      <c r="P40" s="184"/>
    </row>
    <row r="41" spans="3:16" s="36" customFormat="1" hidden="1">
      <c r="C41" s="45"/>
      <c r="D41" s="184"/>
      <c r="E41" s="184"/>
      <c r="F41" s="184"/>
      <c r="G41" s="184"/>
      <c r="H41" s="184"/>
      <c r="I41" s="184"/>
      <c r="J41" s="184"/>
      <c r="K41" s="184"/>
      <c r="L41" s="184"/>
      <c r="M41" s="184"/>
      <c r="N41" s="184"/>
      <c r="O41" s="184"/>
      <c r="P41" s="184"/>
    </row>
    <row r="42" spans="3:16" s="36" customFormat="1" hidden="1">
      <c r="C42" s="45"/>
      <c r="D42" s="184"/>
      <c r="E42" s="184"/>
      <c r="F42" s="184"/>
      <c r="G42" s="184"/>
      <c r="H42" s="184"/>
      <c r="I42" s="184"/>
      <c r="J42" s="184"/>
      <c r="K42" s="184"/>
      <c r="L42" s="184"/>
      <c r="M42" s="184"/>
      <c r="N42" s="184"/>
      <c r="O42" s="184"/>
      <c r="P42" s="184"/>
    </row>
    <row r="43" spans="3:16" s="36" customFormat="1" hidden="1">
      <c r="C43" s="45"/>
      <c r="D43" s="184"/>
      <c r="E43" s="184"/>
      <c r="F43" s="184"/>
      <c r="G43" s="184"/>
      <c r="H43" s="184"/>
      <c r="I43" s="184"/>
      <c r="J43" s="184"/>
      <c r="K43" s="184"/>
      <c r="L43" s="184"/>
      <c r="M43" s="184"/>
      <c r="N43" s="184"/>
      <c r="O43" s="184"/>
      <c r="P43" s="184"/>
    </row>
    <row r="44" spans="3:16" s="36" customFormat="1" hidden="1">
      <c r="C44" s="45"/>
      <c r="D44" s="184"/>
      <c r="E44" s="184"/>
      <c r="F44" s="184"/>
      <c r="G44" s="184"/>
      <c r="H44" s="184"/>
      <c r="I44" s="184"/>
      <c r="J44" s="184"/>
      <c r="K44" s="184"/>
      <c r="L44" s="184"/>
      <c r="M44" s="184"/>
      <c r="N44" s="184"/>
      <c r="O44" s="184"/>
      <c r="P44" s="184"/>
    </row>
    <row r="45" spans="3:16" s="36" customFormat="1" hidden="1">
      <c r="C45" s="45"/>
      <c r="D45" s="184"/>
      <c r="E45" s="184"/>
      <c r="F45" s="184"/>
      <c r="G45" s="184"/>
      <c r="H45" s="184"/>
      <c r="I45" s="184"/>
      <c r="J45" s="184"/>
      <c r="K45" s="184"/>
      <c r="L45" s="184"/>
      <c r="M45" s="184"/>
      <c r="N45" s="184"/>
      <c r="O45" s="184"/>
      <c r="P45" s="184"/>
    </row>
    <row r="46" spans="3:16" s="36" customFormat="1" hidden="1">
      <c r="C46" s="45"/>
      <c r="D46" s="184"/>
      <c r="E46" s="184"/>
      <c r="F46" s="184"/>
      <c r="G46" s="184"/>
      <c r="H46" s="184"/>
      <c r="I46" s="184"/>
      <c r="J46" s="184"/>
      <c r="K46" s="184"/>
      <c r="L46" s="184"/>
      <c r="M46" s="184"/>
      <c r="N46" s="184"/>
      <c r="O46" s="184"/>
      <c r="P46" s="184"/>
    </row>
    <row r="47" spans="3:16" s="36" customFormat="1" hidden="1">
      <c r="C47" s="45"/>
      <c r="D47" s="184"/>
      <c r="E47" s="184"/>
      <c r="F47" s="184"/>
      <c r="G47" s="184"/>
      <c r="H47" s="184"/>
      <c r="I47" s="184"/>
      <c r="J47" s="184"/>
      <c r="K47" s="184"/>
      <c r="L47" s="184"/>
      <c r="M47" s="184"/>
      <c r="N47" s="184"/>
      <c r="O47" s="184"/>
      <c r="P47" s="184"/>
    </row>
    <row r="48" spans="3:16" s="36" customFormat="1" hidden="1">
      <c r="C48" s="45"/>
      <c r="D48" s="184"/>
      <c r="E48" s="184"/>
      <c r="F48" s="184"/>
      <c r="G48" s="184"/>
      <c r="H48" s="184"/>
      <c r="I48" s="184"/>
      <c r="J48" s="184"/>
      <c r="K48" s="184"/>
      <c r="L48" s="184"/>
      <c r="M48" s="184"/>
      <c r="N48" s="184"/>
      <c r="O48" s="184"/>
      <c r="P48" s="184"/>
    </row>
    <row r="49" spans="3:16" s="36" customFormat="1" hidden="1">
      <c r="C49" s="45"/>
      <c r="D49" s="184"/>
      <c r="E49" s="184"/>
      <c r="F49" s="184"/>
      <c r="G49" s="184"/>
      <c r="H49" s="184"/>
      <c r="I49" s="184"/>
      <c r="J49" s="184"/>
      <c r="K49" s="184"/>
      <c r="L49" s="184"/>
      <c r="M49" s="184"/>
      <c r="N49" s="184"/>
      <c r="O49" s="184"/>
      <c r="P49" s="184"/>
    </row>
    <row r="50" spans="3:16" s="36" customFormat="1" hidden="1">
      <c r="C50" s="45"/>
      <c r="D50" s="184"/>
      <c r="E50" s="184"/>
      <c r="F50" s="184"/>
      <c r="G50" s="184"/>
      <c r="H50" s="184"/>
      <c r="I50" s="184"/>
      <c r="J50" s="184"/>
      <c r="K50" s="184"/>
      <c r="L50" s="184"/>
      <c r="M50" s="184"/>
      <c r="N50" s="184"/>
      <c r="O50" s="184"/>
      <c r="P50" s="184"/>
    </row>
    <row r="51" spans="3:16" s="36" customFormat="1" hidden="1">
      <c r="C51" s="45"/>
      <c r="D51" s="184"/>
      <c r="E51" s="184"/>
      <c r="F51" s="184"/>
      <c r="G51" s="184"/>
      <c r="H51" s="184"/>
      <c r="I51" s="184"/>
      <c r="J51" s="184"/>
      <c r="K51" s="184"/>
      <c r="L51" s="184"/>
      <c r="M51" s="184"/>
      <c r="N51" s="184"/>
      <c r="O51" s="184"/>
      <c r="P51" s="184"/>
    </row>
    <row r="52" spans="3:16" s="36" customFormat="1" hidden="1">
      <c r="C52" s="45"/>
      <c r="D52" s="184"/>
      <c r="E52" s="184"/>
      <c r="F52" s="184"/>
      <c r="G52" s="184"/>
      <c r="H52" s="184"/>
      <c r="I52" s="184"/>
      <c r="J52" s="184"/>
      <c r="K52" s="184"/>
      <c r="L52" s="184"/>
      <c r="M52" s="184"/>
      <c r="N52" s="184"/>
      <c r="O52" s="184"/>
      <c r="P52" s="184"/>
    </row>
    <row r="53" spans="3:16" s="36" customFormat="1" hidden="1">
      <c r="C53" s="45"/>
      <c r="D53" s="184"/>
      <c r="E53" s="184"/>
      <c r="F53" s="184"/>
      <c r="G53" s="184"/>
      <c r="H53" s="184"/>
      <c r="I53" s="184"/>
      <c r="J53" s="184"/>
      <c r="K53" s="184"/>
      <c r="L53" s="184"/>
      <c r="M53" s="184"/>
      <c r="N53" s="184"/>
      <c r="O53" s="184"/>
      <c r="P53" s="184"/>
    </row>
    <row r="54" spans="3:16" s="36" customFormat="1" hidden="1">
      <c r="C54" s="45"/>
      <c r="D54" s="184"/>
      <c r="E54" s="184"/>
      <c r="F54" s="184"/>
      <c r="G54" s="184"/>
      <c r="H54" s="184"/>
      <c r="I54" s="184"/>
      <c r="J54" s="184"/>
      <c r="K54" s="184"/>
      <c r="L54" s="184"/>
      <c r="M54" s="184"/>
      <c r="N54" s="184"/>
      <c r="O54" s="184"/>
      <c r="P54" s="184"/>
    </row>
    <row r="55" spans="3:16" s="36" customFormat="1" hidden="1">
      <c r="C55" s="45"/>
      <c r="D55" s="184"/>
      <c r="E55" s="184"/>
      <c r="F55" s="184"/>
      <c r="G55" s="184"/>
      <c r="H55" s="184"/>
      <c r="I55" s="184"/>
      <c r="J55" s="184"/>
      <c r="K55" s="184"/>
      <c r="L55" s="184"/>
      <c r="M55" s="184"/>
      <c r="N55" s="184"/>
      <c r="O55" s="184"/>
      <c r="P55" s="184"/>
    </row>
    <row r="56" spans="3:16" s="36" customFormat="1" hidden="1">
      <c r="C56" s="45"/>
      <c r="D56" s="184"/>
      <c r="E56" s="184"/>
      <c r="F56" s="184"/>
      <c r="G56" s="184"/>
      <c r="H56" s="184"/>
      <c r="I56" s="184"/>
      <c r="J56" s="184"/>
      <c r="K56" s="184"/>
      <c r="L56" s="184"/>
      <c r="M56" s="184"/>
      <c r="N56" s="184"/>
      <c r="O56" s="184"/>
      <c r="P56" s="184"/>
    </row>
    <row r="57" spans="3:16" s="36" customFormat="1" hidden="1">
      <c r="C57" s="45"/>
      <c r="D57" s="184"/>
      <c r="E57" s="184"/>
      <c r="F57" s="184"/>
      <c r="G57" s="184"/>
      <c r="H57" s="184"/>
      <c r="I57" s="184"/>
      <c r="J57" s="184"/>
      <c r="K57" s="184"/>
      <c r="L57" s="184"/>
      <c r="M57" s="184"/>
      <c r="N57" s="184"/>
      <c r="O57" s="184"/>
      <c r="P57" s="184"/>
    </row>
    <row r="58" spans="3:16" s="36" customFormat="1" hidden="1">
      <c r="C58" s="45"/>
      <c r="D58" s="184"/>
      <c r="E58" s="184"/>
      <c r="F58" s="184"/>
      <c r="G58" s="184"/>
      <c r="H58" s="184"/>
      <c r="I58" s="184"/>
      <c r="J58" s="184"/>
      <c r="K58" s="184"/>
      <c r="L58" s="184"/>
      <c r="M58" s="184"/>
      <c r="N58" s="184"/>
      <c r="O58" s="184"/>
      <c r="P58" s="184"/>
    </row>
    <row r="59" spans="3:16" s="36" customFormat="1" hidden="1">
      <c r="C59" s="45"/>
      <c r="D59" s="184"/>
      <c r="E59" s="184"/>
      <c r="F59" s="184"/>
      <c r="G59" s="184"/>
      <c r="H59" s="184"/>
      <c r="I59" s="184"/>
      <c r="J59" s="184"/>
      <c r="K59" s="184"/>
      <c r="L59" s="184"/>
      <c r="M59" s="184"/>
      <c r="N59" s="184"/>
      <c r="O59" s="184"/>
      <c r="P59" s="184"/>
    </row>
    <row r="60" spans="3:16" s="36" customFormat="1" hidden="1">
      <c r="C60" s="45"/>
      <c r="D60" s="184"/>
      <c r="E60" s="184"/>
      <c r="F60" s="184"/>
      <c r="G60" s="184"/>
      <c r="H60" s="184"/>
      <c r="I60" s="184"/>
      <c r="J60" s="184"/>
      <c r="K60" s="184"/>
      <c r="L60" s="184"/>
      <c r="M60" s="184"/>
      <c r="N60" s="184"/>
      <c r="O60" s="184"/>
      <c r="P60" s="184"/>
    </row>
    <row r="61" spans="3:16" s="36" customFormat="1" hidden="1">
      <c r="C61" s="45"/>
      <c r="D61" s="184"/>
      <c r="E61" s="184"/>
      <c r="F61" s="184"/>
      <c r="G61" s="184"/>
      <c r="H61" s="184"/>
      <c r="I61" s="184"/>
      <c r="J61" s="184"/>
      <c r="K61" s="184"/>
      <c r="L61" s="184"/>
      <c r="M61" s="184"/>
      <c r="N61" s="184"/>
      <c r="O61" s="184"/>
      <c r="P61" s="184"/>
    </row>
    <row r="62" spans="3:16" s="36" customFormat="1" hidden="1">
      <c r="C62" s="45"/>
      <c r="D62" s="184"/>
      <c r="E62" s="184"/>
      <c r="F62" s="184"/>
      <c r="G62" s="184"/>
      <c r="H62" s="184"/>
      <c r="I62" s="184"/>
      <c r="J62" s="184"/>
      <c r="K62" s="184"/>
      <c r="L62" s="184"/>
      <c r="M62" s="184"/>
      <c r="N62" s="184"/>
      <c r="O62" s="184"/>
      <c r="P62" s="184"/>
    </row>
    <row r="63" spans="3:16" s="36" customFormat="1" hidden="1">
      <c r="C63" s="45"/>
      <c r="D63" s="184"/>
      <c r="E63" s="184"/>
      <c r="F63" s="184"/>
      <c r="G63" s="184"/>
      <c r="H63" s="184"/>
      <c r="I63" s="184"/>
      <c r="J63" s="184"/>
      <c r="K63" s="184"/>
      <c r="L63" s="184"/>
      <c r="M63" s="184"/>
      <c r="N63" s="184"/>
      <c r="O63" s="184"/>
      <c r="P63" s="184"/>
    </row>
    <row r="64" spans="3:16" s="36" customFormat="1" hidden="1">
      <c r="C64" s="45"/>
      <c r="D64" s="184"/>
      <c r="E64" s="184"/>
      <c r="F64" s="184"/>
      <c r="G64" s="184"/>
      <c r="H64" s="184"/>
      <c r="I64" s="184"/>
      <c r="J64" s="184"/>
      <c r="K64" s="184"/>
      <c r="L64" s="184"/>
      <c r="M64" s="184"/>
      <c r="N64" s="184"/>
      <c r="O64" s="184"/>
      <c r="P64" s="184"/>
    </row>
    <row r="65" spans="3:16" s="36" customFormat="1" hidden="1">
      <c r="C65" s="45"/>
      <c r="D65" s="184"/>
      <c r="E65" s="184"/>
      <c r="F65" s="184"/>
      <c r="G65" s="184"/>
      <c r="H65" s="184"/>
      <c r="I65" s="184"/>
      <c r="J65" s="184"/>
      <c r="K65" s="184"/>
      <c r="L65" s="184"/>
      <c r="M65" s="184"/>
      <c r="N65" s="184"/>
      <c r="O65" s="184"/>
      <c r="P65" s="184"/>
    </row>
    <row r="66" spans="3:16" s="36" customFormat="1" hidden="1">
      <c r="C66" s="45"/>
      <c r="D66" s="184"/>
      <c r="E66" s="184"/>
      <c r="F66" s="184"/>
      <c r="G66" s="184"/>
      <c r="H66" s="184"/>
      <c r="I66" s="184"/>
      <c r="J66" s="184"/>
      <c r="K66" s="184"/>
      <c r="L66" s="184"/>
      <c r="M66" s="184"/>
      <c r="N66" s="184"/>
      <c r="O66" s="184"/>
      <c r="P66" s="184"/>
    </row>
    <row r="67" spans="3:16" s="36" customFormat="1" hidden="1">
      <c r="C67" s="45"/>
      <c r="D67" s="184"/>
      <c r="E67" s="184"/>
      <c r="F67" s="184"/>
      <c r="G67" s="184"/>
      <c r="H67" s="184"/>
      <c r="I67" s="184"/>
      <c r="J67" s="184"/>
      <c r="K67" s="184"/>
      <c r="L67" s="184"/>
      <c r="M67" s="184"/>
      <c r="N67" s="184"/>
      <c r="O67" s="184"/>
      <c r="P67" s="184"/>
    </row>
    <row r="68" spans="3:16" s="36" customFormat="1" hidden="1">
      <c r="C68" s="45"/>
      <c r="D68" s="184"/>
      <c r="E68" s="184"/>
      <c r="F68" s="184"/>
      <c r="G68" s="184"/>
      <c r="H68" s="184"/>
      <c r="I68" s="184"/>
      <c r="J68" s="184"/>
      <c r="K68" s="184"/>
      <c r="L68" s="184"/>
      <c r="M68" s="184"/>
      <c r="N68" s="184"/>
      <c r="O68" s="184"/>
      <c r="P68" s="184"/>
    </row>
    <row r="69" spans="3:16" s="36" customFormat="1" hidden="1">
      <c r="C69" s="45"/>
      <c r="D69" s="184"/>
      <c r="E69" s="184"/>
      <c r="F69" s="184"/>
      <c r="G69" s="184"/>
      <c r="H69" s="184"/>
      <c r="I69" s="184"/>
      <c r="J69" s="184"/>
      <c r="K69" s="184"/>
      <c r="L69" s="184"/>
      <c r="M69" s="184"/>
      <c r="N69" s="184"/>
      <c r="O69" s="184"/>
      <c r="P69" s="184"/>
    </row>
    <row r="70" spans="3:16" s="36" customFormat="1" hidden="1">
      <c r="C70" s="45"/>
      <c r="D70" s="184"/>
      <c r="E70" s="184"/>
      <c r="F70" s="184"/>
      <c r="G70" s="184"/>
      <c r="H70" s="184"/>
      <c r="I70" s="184"/>
      <c r="J70" s="184"/>
      <c r="K70" s="184"/>
      <c r="L70" s="184"/>
      <c r="M70" s="184"/>
      <c r="N70" s="184"/>
      <c r="O70" s="184"/>
      <c r="P70" s="184"/>
    </row>
    <row r="71" spans="3:16" s="36" customFormat="1" hidden="1">
      <c r="C71" s="45"/>
      <c r="D71" s="184"/>
      <c r="E71" s="184"/>
      <c r="F71" s="184"/>
      <c r="G71" s="184"/>
      <c r="H71" s="184"/>
      <c r="I71" s="184"/>
      <c r="J71" s="184"/>
      <c r="K71" s="184"/>
      <c r="L71" s="184"/>
      <c r="M71" s="184"/>
      <c r="N71" s="184"/>
      <c r="O71" s="184"/>
      <c r="P71" s="184"/>
    </row>
    <row r="72" spans="3:16" s="36" customFormat="1" hidden="1">
      <c r="C72" s="45"/>
      <c r="D72" s="184"/>
      <c r="E72" s="184"/>
      <c r="F72" s="184"/>
      <c r="G72" s="184"/>
      <c r="H72" s="184"/>
      <c r="I72" s="184"/>
      <c r="J72" s="184"/>
      <c r="K72" s="184"/>
      <c r="L72" s="184"/>
      <c r="M72" s="184"/>
      <c r="N72" s="184"/>
      <c r="O72" s="184"/>
      <c r="P72" s="184"/>
    </row>
    <row r="73" spans="3:16" s="36" customFormat="1" hidden="1">
      <c r="C73" s="45"/>
      <c r="D73" s="184"/>
      <c r="E73" s="184"/>
      <c r="F73" s="184"/>
      <c r="G73" s="184"/>
      <c r="H73" s="184"/>
      <c r="I73" s="184"/>
      <c r="J73" s="184"/>
      <c r="K73" s="184"/>
      <c r="L73" s="184"/>
      <c r="M73" s="184"/>
      <c r="N73" s="184"/>
      <c r="O73" s="184"/>
      <c r="P73" s="184"/>
    </row>
    <row r="74" spans="3:16" s="36" customFormat="1" hidden="1">
      <c r="C74" s="45"/>
      <c r="D74" s="184"/>
      <c r="E74" s="184"/>
      <c r="F74" s="184"/>
      <c r="G74" s="184"/>
      <c r="H74" s="184"/>
      <c r="I74" s="184"/>
      <c r="J74" s="184"/>
      <c r="K74" s="184"/>
      <c r="L74" s="184"/>
      <c r="M74" s="184"/>
      <c r="N74" s="184"/>
      <c r="O74" s="184"/>
      <c r="P74" s="184"/>
    </row>
    <row r="75" spans="3:16" s="36" customFormat="1" hidden="1">
      <c r="C75" s="45"/>
      <c r="D75" s="184"/>
      <c r="E75" s="184"/>
      <c r="F75" s="184"/>
      <c r="G75" s="184"/>
      <c r="H75" s="184"/>
      <c r="I75" s="184"/>
      <c r="J75" s="184"/>
      <c r="K75" s="184"/>
      <c r="L75" s="184"/>
      <c r="M75" s="184"/>
      <c r="N75" s="184"/>
      <c r="O75" s="184"/>
      <c r="P75" s="184"/>
    </row>
    <row r="76" spans="3:16" s="36" customFormat="1" hidden="1">
      <c r="C76" s="45"/>
      <c r="D76" s="184"/>
      <c r="E76" s="184"/>
      <c r="F76" s="184"/>
      <c r="G76" s="184"/>
      <c r="H76" s="184"/>
      <c r="I76" s="184"/>
      <c r="J76" s="184"/>
      <c r="K76" s="184"/>
      <c r="L76" s="184"/>
      <c r="M76" s="184"/>
      <c r="N76" s="184"/>
      <c r="O76" s="184"/>
      <c r="P76" s="184"/>
    </row>
    <row r="77" spans="3:16" s="36" customFormat="1" hidden="1">
      <c r="C77" s="45"/>
      <c r="D77" s="184"/>
      <c r="E77" s="184"/>
      <c r="F77" s="184"/>
      <c r="G77" s="184"/>
      <c r="H77" s="184"/>
      <c r="I77" s="184"/>
      <c r="J77" s="184"/>
      <c r="K77" s="184"/>
      <c r="L77" s="184"/>
      <c r="M77" s="184"/>
      <c r="N77" s="184"/>
      <c r="O77" s="184"/>
      <c r="P77" s="184"/>
    </row>
    <row r="78" spans="3:16" s="36" customFormat="1" hidden="1">
      <c r="C78" s="45"/>
      <c r="D78" s="184"/>
      <c r="E78" s="184"/>
      <c r="F78" s="184"/>
      <c r="G78" s="184"/>
      <c r="H78" s="184"/>
      <c r="I78" s="184"/>
      <c r="J78" s="184"/>
      <c r="K78" s="184"/>
      <c r="L78" s="184"/>
      <c r="M78" s="184"/>
      <c r="N78" s="184"/>
      <c r="O78" s="184"/>
      <c r="P78" s="184"/>
    </row>
    <row r="79" spans="3:16" s="36" customFormat="1" hidden="1">
      <c r="C79" s="45"/>
      <c r="D79" s="184"/>
      <c r="E79" s="184"/>
      <c r="F79" s="184"/>
      <c r="G79" s="184"/>
      <c r="H79" s="184"/>
      <c r="I79" s="184"/>
      <c r="J79" s="184"/>
      <c r="K79" s="184"/>
      <c r="L79" s="184"/>
      <c r="M79" s="184"/>
      <c r="N79" s="184"/>
      <c r="O79" s="184"/>
      <c r="P79" s="184"/>
    </row>
    <row r="80" spans="3:16" s="36" customFormat="1" hidden="1">
      <c r="C80" s="45"/>
      <c r="D80" s="184"/>
      <c r="E80" s="184"/>
      <c r="F80" s="184"/>
      <c r="G80" s="184"/>
      <c r="H80" s="184"/>
      <c r="I80" s="184"/>
      <c r="J80" s="184"/>
      <c r="K80" s="184"/>
      <c r="L80" s="184"/>
      <c r="M80" s="184"/>
      <c r="N80" s="184"/>
      <c r="O80" s="184"/>
      <c r="P80" s="184"/>
    </row>
    <row r="81" spans="3:16" s="36" customFormat="1" hidden="1">
      <c r="C81" s="45"/>
      <c r="D81" s="184"/>
      <c r="E81" s="184"/>
      <c r="F81" s="184"/>
      <c r="G81" s="184"/>
      <c r="H81" s="184"/>
      <c r="I81" s="184"/>
      <c r="J81" s="184"/>
      <c r="K81" s="184"/>
      <c r="L81" s="184"/>
      <c r="M81" s="184"/>
      <c r="N81" s="184"/>
      <c r="O81" s="184"/>
      <c r="P81" s="184"/>
    </row>
    <row r="82" spans="3:16" s="36" customFormat="1" hidden="1">
      <c r="C82" s="45"/>
      <c r="D82" s="184"/>
      <c r="E82" s="184"/>
      <c r="F82" s="184"/>
      <c r="G82" s="184"/>
      <c r="H82" s="184"/>
      <c r="I82" s="184"/>
      <c r="J82" s="184"/>
      <c r="K82" s="184"/>
      <c r="L82" s="184"/>
      <c r="M82" s="184"/>
      <c r="N82" s="184"/>
      <c r="O82" s="184"/>
      <c r="P82" s="184"/>
    </row>
    <row r="83" spans="3:16" s="36" customFormat="1" hidden="1">
      <c r="C83" s="45"/>
      <c r="D83" s="184"/>
      <c r="E83" s="184"/>
      <c r="F83" s="184"/>
      <c r="G83" s="184"/>
      <c r="H83" s="184"/>
      <c r="I83" s="184"/>
      <c r="J83" s="184"/>
      <c r="K83" s="184"/>
      <c r="L83" s="184"/>
      <c r="M83" s="184"/>
      <c r="N83" s="184"/>
      <c r="O83" s="184"/>
      <c r="P83" s="184"/>
    </row>
    <row r="84" spans="3:16" s="36" customFormat="1" hidden="1">
      <c r="C84" s="45"/>
      <c r="D84" s="184"/>
      <c r="E84" s="184"/>
      <c r="F84" s="184"/>
      <c r="G84" s="184"/>
      <c r="H84" s="184"/>
      <c r="I84" s="184"/>
      <c r="J84" s="184"/>
      <c r="K84" s="184"/>
      <c r="L84" s="184"/>
      <c r="M84" s="184"/>
      <c r="N84" s="184"/>
      <c r="O84" s="184"/>
      <c r="P84" s="184"/>
    </row>
    <row r="85" spans="3:16" s="36" customFormat="1" hidden="1">
      <c r="C85" s="45"/>
      <c r="D85" s="184"/>
      <c r="E85" s="184"/>
      <c r="F85" s="184"/>
      <c r="G85" s="184"/>
      <c r="H85" s="184"/>
      <c r="I85" s="184"/>
      <c r="J85" s="184"/>
      <c r="K85" s="184"/>
      <c r="L85" s="184"/>
      <c r="M85" s="184"/>
      <c r="N85" s="184"/>
      <c r="O85" s="184"/>
      <c r="P85" s="184"/>
    </row>
    <row r="86" spans="3:16" s="36" customFormat="1" hidden="1">
      <c r="C86" s="45"/>
      <c r="D86" s="184"/>
      <c r="E86" s="184"/>
      <c r="F86" s="184"/>
      <c r="G86" s="184"/>
      <c r="H86" s="184"/>
      <c r="I86" s="184"/>
      <c r="J86" s="184"/>
      <c r="K86" s="184"/>
      <c r="L86" s="184"/>
      <c r="M86" s="184"/>
      <c r="N86" s="184"/>
      <c r="O86" s="184"/>
      <c r="P86" s="184"/>
    </row>
    <row r="87" spans="3:16" s="36" customFormat="1" hidden="1">
      <c r="C87" s="45"/>
      <c r="D87" s="184"/>
      <c r="E87" s="184"/>
      <c r="F87" s="184"/>
      <c r="G87" s="184"/>
      <c r="H87" s="184"/>
      <c r="I87" s="184"/>
      <c r="J87" s="184"/>
      <c r="K87" s="184"/>
      <c r="L87" s="184"/>
      <c r="M87" s="184"/>
      <c r="N87" s="184"/>
      <c r="O87" s="184"/>
      <c r="P87" s="184"/>
    </row>
    <row r="88" spans="3:16" s="36" customFormat="1" hidden="1">
      <c r="C88" s="45"/>
      <c r="D88" s="184"/>
      <c r="E88" s="184"/>
      <c r="F88" s="184"/>
      <c r="G88" s="184"/>
      <c r="H88" s="184"/>
      <c r="I88" s="184"/>
      <c r="J88" s="184"/>
      <c r="K88" s="184"/>
      <c r="L88" s="184"/>
      <c r="M88" s="184"/>
      <c r="N88" s="184"/>
      <c r="O88" s="184"/>
      <c r="P88" s="184"/>
    </row>
    <row r="89" spans="3:16" s="36" customFormat="1" hidden="1">
      <c r="C89" s="45"/>
      <c r="D89" s="184"/>
      <c r="E89" s="184"/>
      <c r="F89" s="184"/>
      <c r="G89" s="184"/>
      <c r="H89" s="184"/>
      <c r="I89" s="184"/>
      <c r="J89" s="184"/>
      <c r="K89" s="184"/>
      <c r="L89" s="184"/>
      <c r="M89" s="184"/>
      <c r="N89" s="184"/>
      <c r="O89" s="184"/>
      <c r="P89" s="184"/>
    </row>
    <row r="90" spans="3:16" s="36" customFormat="1" hidden="1">
      <c r="C90" s="45"/>
      <c r="D90" s="184"/>
      <c r="E90" s="184"/>
      <c r="F90" s="184"/>
      <c r="G90" s="184"/>
      <c r="H90" s="184"/>
      <c r="I90" s="184"/>
      <c r="J90" s="184"/>
      <c r="K90" s="184"/>
      <c r="L90" s="184"/>
      <c r="M90" s="184"/>
      <c r="N90" s="184"/>
      <c r="O90" s="184"/>
      <c r="P90" s="184"/>
    </row>
    <row r="91" spans="3:16" s="36" customFormat="1" hidden="1">
      <c r="C91" s="45"/>
      <c r="D91" s="184"/>
      <c r="E91" s="184"/>
      <c r="F91" s="184"/>
      <c r="G91" s="184"/>
      <c r="H91" s="184"/>
      <c r="I91" s="184"/>
      <c r="J91" s="184"/>
      <c r="K91" s="184"/>
      <c r="L91" s="184"/>
      <c r="M91" s="184"/>
      <c r="N91" s="184"/>
      <c r="O91" s="184"/>
      <c r="P91" s="184"/>
    </row>
    <row r="92" spans="3:16" s="36" customFormat="1" hidden="1">
      <c r="C92" s="45"/>
      <c r="D92" s="184"/>
      <c r="E92" s="184"/>
      <c r="F92" s="184"/>
      <c r="G92" s="184"/>
      <c r="H92" s="184"/>
      <c r="I92" s="184"/>
      <c r="J92" s="184"/>
      <c r="K92" s="184"/>
      <c r="L92" s="184"/>
      <c r="M92" s="184"/>
      <c r="N92" s="184"/>
      <c r="O92" s="184"/>
      <c r="P92" s="184"/>
    </row>
    <row r="93" spans="3:16" s="36" customFormat="1" hidden="1">
      <c r="C93" s="45"/>
      <c r="D93" s="184"/>
      <c r="E93" s="184"/>
      <c r="F93" s="184"/>
      <c r="G93" s="184"/>
      <c r="H93" s="184"/>
      <c r="I93" s="184"/>
      <c r="J93" s="184"/>
      <c r="K93" s="184"/>
      <c r="L93" s="184"/>
      <c r="M93" s="184"/>
      <c r="N93" s="184"/>
      <c r="O93" s="184"/>
      <c r="P93" s="184"/>
    </row>
    <row r="94" spans="3:16" s="36" customFormat="1" hidden="1">
      <c r="C94" s="45"/>
      <c r="D94" s="184"/>
      <c r="E94" s="184"/>
      <c r="F94" s="184"/>
      <c r="G94" s="184"/>
      <c r="H94" s="184"/>
      <c r="I94" s="184"/>
      <c r="J94" s="184"/>
      <c r="K94" s="184"/>
      <c r="L94" s="184"/>
      <c r="M94" s="184"/>
      <c r="N94" s="184"/>
      <c r="O94" s="184"/>
      <c r="P94" s="184"/>
    </row>
    <row r="95" spans="3:16" s="36" customFormat="1" hidden="1">
      <c r="C95" s="45"/>
      <c r="D95" s="184"/>
      <c r="E95" s="184"/>
      <c r="F95" s="184"/>
      <c r="G95" s="184"/>
      <c r="H95" s="184"/>
      <c r="I95" s="184"/>
      <c r="J95" s="184"/>
      <c r="K95" s="184"/>
      <c r="L95" s="184"/>
      <c r="M95" s="184"/>
      <c r="N95" s="184"/>
      <c r="O95" s="184"/>
      <c r="P95" s="184"/>
    </row>
    <row r="96" spans="3:16" s="36" customFormat="1" hidden="1">
      <c r="C96" s="45"/>
      <c r="D96" s="184"/>
      <c r="E96" s="184"/>
      <c r="F96" s="184"/>
      <c r="G96" s="184"/>
      <c r="H96" s="184"/>
      <c r="I96" s="184"/>
      <c r="J96" s="184"/>
      <c r="K96" s="184"/>
      <c r="L96" s="184"/>
      <c r="M96" s="184"/>
      <c r="N96" s="184"/>
      <c r="O96" s="184"/>
      <c r="P96" s="184"/>
    </row>
    <row r="97" spans="3:16" s="36" customFormat="1" hidden="1">
      <c r="C97" s="45"/>
      <c r="D97" s="184"/>
      <c r="E97" s="184"/>
      <c r="F97" s="184"/>
      <c r="G97" s="184"/>
      <c r="H97" s="184"/>
      <c r="I97" s="184"/>
      <c r="J97" s="184"/>
      <c r="K97" s="184"/>
      <c r="L97" s="184"/>
      <c r="M97" s="184"/>
      <c r="N97" s="184"/>
      <c r="O97" s="184"/>
      <c r="P97" s="184"/>
    </row>
    <row r="98" spans="3:16" s="36" customFormat="1" hidden="1">
      <c r="C98" s="45"/>
      <c r="D98" s="184"/>
      <c r="E98" s="184"/>
      <c r="F98" s="184"/>
      <c r="G98" s="184"/>
      <c r="H98" s="184"/>
      <c r="I98" s="184"/>
      <c r="J98" s="184"/>
      <c r="K98" s="184"/>
      <c r="L98" s="184"/>
      <c r="M98" s="184"/>
      <c r="N98" s="184"/>
      <c r="O98" s="184"/>
      <c r="P98" s="184"/>
    </row>
    <row r="99" spans="3:16" s="36" customFormat="1" hidden="1">
      <c r="C99" s="45"/>
      <c r="D99" s="184"/>
      <c r="E99" s="184"/>
      <c r="F99" s="184"/>
      <c r="G99" s="184"/>
      <c r="H99" s="184"/>
      <c r="I99" s="184"/>
      <c r="J99" s="184"/>
      <c r="K99" s="184"/>
      <c r="L99" s="184"/>
      <c r="M99" s="184"/>
      <c r="N99" s="184"/>
      <c r="O99" s="184"/>
      <c r="P99" s="184"/>
    </row>
    <row r="100" spans="3:16" s="36" customFormat="1" hidden="1">
      <c r="C100" s="45"/>
      <c r="D100" s="184"/>
      <c r="E100" s="184"/>
      <c r="F100" s="184"/>
      <c r="G100" s="184"/>
      <c r="H100" s="184"/>
      <c r="I100" s="184"/>
      <c r="J100" s="184"/>
      <c r="K100" s="184"/>
      <c r="L100" s="184"/>
      <c r="M100" s="184"/>
      <c r="N100" s="184"/>
      <c r="O100" s="184"/>
      <c r="P100" s="184"/>
    </row>
    <row r="101" spans="3:16" s="36" customFormat="1" hidden="1">
      <c r="C101" s="45"/>
      <c r="D101" s="184"/>
      <c r="E101" s="184"/>
      <c r="F101" s="184"/>
      <c r="G101" s="184"/>
      <c r="H101" s="184"/>
      <c r="I101" s="184"/>
      <c r="J101" s="184"/>
      <c r="K101" s="184"/>
      <c r="L101" s="184"/>
      <c r="M101" s="184"/>
      <c r="N101" s="184"/>
      <c r="O101" s="184"/>
      <c r="P101" s="184"/>
    </row>
    <row r="102" spans="3:16" s="36" customFormat="1" hidden="1">
      <c r="C102" s="45"/>
      <c r="D102" s="184"/>
      <c r="E102" s="184"/>
      <c r="F102" s="184"/>
      <c r="G102" s="184"/>
      <c r="H102" s="184"/>
      <c r="I102" s="184"/>
      <c r="J102" s="184"/>
      <c r="K102" s="184"/>
      <c r="L102" s="184"/>
      <c r="M102" s="184"/>
      <c r="N102" s="184"/>
      <c r="O102" s="184"/>
      <c r="P102" s="184"/>
    </row>
    <row r="103" spans="3:16" s="36" customFormat="1" hidden="1">
      <c r="C103" s="45"/>
      <c r="D103" s="184"/>
      <c r="E103" s="184"/>
      <c r="F103" s="184"/>
      <c r="G103" s="184"/>
      <c r="H103" s="184"/>
      <c r="I103" s="184"/>
      <c r="J103" s="184"/>
      <c r="K103" s="184"/>
      <c r="L103" s="184"/>
      <c r="M103" s="184"/>
      <c r="N103" s="184"/>
      <c r="O103" s="184"/>
      <c r="P103" s="184"/>
    </row>
    <row r="104" spans="3:16" s="36" customFormat="1" hidden="1">
      <c r="C104" s="45"/>
      <c r="D104" s="184"/>
      <c r="E104" s="184"/>
      <c r="F104" s="184"/>
      <c r="G104" s="184"/>
      <c r="H104" s="184"/>
      <c r="I104" s="184"/>
      <c r="J104" s="184"/>
      <c r="K104" s="184"/>
      <c r="L104" s="184"/>
      <c r="M104" s="184"/>
      <c r="N104" s="184"/>
      <c r="O104" s="184"/>
      <c r="P104" s="184"/>
    </row>
    <row r="105" spans="3:16" s="36" customFormat="1" hidden="1">
      <c r="C105" s="45"/>
      <c r="D105" s="184"/>
      <c r="E105" s="184"/>
      <c r="F105" s="184"/>
      <c r="G105" s="184"/>
      <c r="H105" s="184"/>
      <c r="I105" s="184"/>
      <c r="J105" s="184"/>
      <c r="K105" s="184"/>
      <c r="L105" s="184"/>
      <c r="M105" s="184"/>
      <c r="N105" s="184"/>
      <c r="O105" s="184"/>
      <c r="P105" s="184"/>
    </row>
    <row r="106" spans="3:16" s="36" customFormat="1" hidden="1">
      <c r="C106" s="45"/>
      <c r="D106" s="184"/>
      <c r="E106" s="184"/>
      <c r="F106" s="184"/>
      <c r="G106" s="184"/>
      <c r="H106" s="184"/>
      <c r="I106" s="184"/>
      <c r="J106" s="184"/>
      <c r="K106" s="184"/>
      <c r="L106" s="184"/>
      <c r="M106" s="184"/>
      <c r="N106" s="184"/>
      <c r="O106" s="184"/>
      <c r="P106" s="184"/>
    </row>
    <row r="107" spans="3:16" s="36" customFormat="1" hidden="1">
      <c r="C107" s="45"/>
      <c r="D107" s="184"/>
      <c r="E107" s="184"/>
      <c r="F107" s="184"/>
      <c r="G107" s="184"/>
      <c r="H107" s="184"/>
      <c r="I107" s="184"/>
      <c r="J107" s="184"/>
      <c r="K107" s="184"/>
      <c r="L107" s="184"/>
      <c r="M107" s="184"/>
      <c r="N107" s="184"/>
      <c r="O107" s="184"/>
      <c r="P107" s="184"/>
    </row>
    <row r="108" spans="3:16" s="36" customFormat="1" hidden="1">
      <c r="C108" s="45"/>
      <c r="D108" s="184"/>
      <c r="E108" s="184"/>
      <c r="F108" s="184"/>
      <c r="G108" s="184"/>
      <c r="H108" s="184"/>
      <c r="I108" s="184"/>
      <c r="J108" s="184"/>
      <c r="K108" s="184"/>
      <c r="L108" s="184"/>
      <c r="M108" s="184"/>
      <c r="N108" s="184"/>
      <c r="O108" s="184"/>
      <c r="P108" s="184"/>
    </row>
    <row r="109" spans="3:16" s="36" customFormat="1" hidden="1">
      <c r="C109" s="45"/>
      <c r="D109" s="184"/>
      <c r="E109" s="184"/>
      <c r="F109" s="184"/>
      <c r="G109" s="184"/>
      <c r="H109" s="184"/>
      <c r="I109" s="184"/>
      <c r="J109" s="184"/>
      <c r="K109" s="184"/>
      <c r="L109" s="184"/>
      <c r="M109" s="184"/>
      <c r="N109" s="184"/>
      <c r="O109" s="184"/>
      <c r="P109" s="184"/>
    </row>
    <row r="110" spans="3:16" s="36" customFormat="1" hidden="1">
      <c r="C110" s="45"/>
      <c r="D110" s="184"/>
      <c r="E110" s="184"/>
      <c r="F110" s="184"/>
      <c r="G110" s="184"/>
      <c r="H110" s="184"/>
      <c r="I110" s="184"/>
      <c r="J110" s="184"/>
      <c r="K110" s="184"/>
      <c r="L110" s="184"/>
      <c r="M110" s="184"/>
      <c r="N110" s="184"/>
      <c r="O110" s="184"/>
      <c r="P110" s="184"/>
    </row>
    <row r="111" spans="3:16" s="36" customFormat="1" hidden="1">
      <c r="C111" s="45"/>
      <c r="D111" s="184"/>
      <c r="E111" s="184"/>
      <c r="F111" s="184"/>
      <c r="G111" s="184"/>
      <c r="H111" s="184"/>
      <c r="I111" s="184"/>
      <c r="J111" s="184"/>
      <c r="K111" s="184"/>
      <c r="L111" s="184"/>
      <c r="M111" s="184"/>
      <c r="N111" s="184"/>
      <c r="O111" s="184"/>
      <c r="P111" s="184"/>
    </row>
    <row r="112" spans="3:16" s="36" customFormat="1" hidden="1">
      <c r="C112" s="45"/>
      <c r="D112" s="184"/>
      <c r="E112" s="184"/>
      <c r="F112" s="184"/>
      <c r="G112" s="184"/>
      <c r="H112" s="184"/>
      <c r="I112" s="184"/>
      <c r="J112" s="184"/>
      <c r="K112" s="184"/>
      <c r="L112" s="184"/>
      <c r="M112" s="184"/>
      <c r="N112" s="184"/>
      <c r="O112" s="184"/>
      <c r="P112" s="184"/>
    </row>
    <row r="113" spans="3:16" s="36" customFormat="1" hidden="1">
      <c r="C113" s="45"/>
      <c r="D113" s="184"/>
      <c r="E113" s="184"/>
      <c r="F113" s="184"/>
      <c r="G113" s="184"/>
      <c r="H113" s="184"/>
      <c r="I113" s="184"/>
      <c r="J113" s="184"/>
      <c r="K113" s="184"/>
      <c r="L113" s="184"/>
      <c r="M113" s="184"/>
      <c r="N113" s="184"/>
      <c r="O113" s="184"/>
      <c r="P113" s="184"/>
    </row>
    <row r="114" spans="3:16" s="36" customFormat="1" hidden="1">
      <c r="C114" s="45"/>
      <c r="D114" s="184"/>
      <c r="E114" s="184"/>
      <c r="F114" s="184"/>
      <c r="G114" s="184"/>
      <c r="H114" s="184"/>
      <c r="I114" s="184"/>
      <c r="J114" s="184"/>
      <c r="K114" s="184"/>
      <c r="L114" s="184"/>
      <c r="M114" s="184"/>
      <c r="N114" s="184"/>
      <c r="O114" s="184"/>
      <c r="P114" s="184"/>
    </row>
    <row r="115" spans="3:16" s="36" customFormat="1" hidden="1">
      <c r="C115" s="45"/>
      <c r="D115" s="184"/>
      <c r="E115" s="184"/>
      <c r="F115" s="184"/>
      <c r="G115" s="184"/>
      <c r="H115" s="184"/>
      <c r="I115" s="184"/>
      <c r="J115" s="184"/>
      <c r="K115" s="184"/>
      <c r="L115" s="184"/>
      <c r="M115" s="184"/>
      <c r="N115" s="184"/>
      <c r="O115" s="184"/>
      <c r="P115" s="184"/>
    </row>
    <row r="116" spans="3:16" s="36" customFormat="1" hidden="1">
      <c r="C116" s="45"/>
      <c r="D116" s="184"/>
      <c r="E116" s="184"/>
      <c r="F116" s="184"/>
      <c r="G116" s="184"/>
      <c r="H116" s="184"/>
      <c r="I116" s="184"/>
      <c r="J116" s="184"/>
      <c r="K116" s="184"/>
      <c r="L116" s="184"/>
      <c r="M116" s="184"/>
      <c r="N116" s="184"/>
      <c r="O116" s="184"/>
      <c r="P116" s="184"/>
    </row>
    <row r="117" spans="3:16" s="36" customFormat="1" hidden="1">
      <c r="C117" s="45"/>
      <c r="D117" s="184"/>
      <c r="E117" s="184"/>
      <c r="F117" s="184"/>
      <c r="G117" s="184"/>
      <c r="H117" s="184"/>
      <c r="I117" s="184"/>
      <c r="J117" s="184"/>
      <c r="K117" s="184"/>
      <c r="L117" s="184"/>
      <c r="M117" s="184"/>
      <c r="N117" s="184"/>
      <c r="O117" s="184"/>
      <c r="P117" s="184"/>
    </row>
    <row r="118" spans="3:16" s="36" customFormat="1" hidden="1">
      <c r="C118" s="45"/>
      <c r="D118" s="184"/>
      <c r="E118" s="184"/>
      <c r="F118" s="184"/>
      <c r="G118" s="184"/>
      <c r="H118" s="184"/>
      <c r="I118" s="184"/>
      <c r="J118" s="184"/>
      <c r="K118" s="184"/>
      <c r="L118" s="184"/>
      <c r="M118" s="184"/>
      <c r="N118" s="184"/>
      <c r="O118" s="184"/>
      <c r="P118" s="184"/>
    </row>
    <row r="119" spans="3:16" s="36" customFormat="1" hidden="1">
      <c r="C119" s="45"/>
      <c r="D119" s="184"/>
      <c r="E119" s="184"/>
      <c r="F119" s="184"/>
      <c r="G119" s="184"/>
      <c r="H119" s="184"/>
      <c r="I119" s="184"/>
      <c r="J119" s="184"/>
      <c r="K119" s="184"/>
      <c r="L119" s="184"/>
      <c r="M119" s="184"/>
      <c r="N119" s="184"/>
      <c r="O119" s="184"/>
      <c r="P119" s="184"/>
    </row>
    <row r="120" spans="3:16" s="36" customFormat="1" hidden="1">
      <c r="C120" s="45"/>
      <c r="D120" s="184"/>
      <c r="E120" s="184"/>
      <c r="F120" s="184"/>
      <c r="G120" s="184"/>
      <c r="H120" s="184"/>
      <c r="I120" s="184"/>
      <c r="J120" s="184"/>
      <c r="K120" s="184"/>
      <c r="L120" s="184"/>
      <c r="M120" s="184"/>
      <c r="N120" s="184"/>
      <c r="O120" s="184"/>
      <c r="P120" s="184"/>
    </row>
    <row r="121" spans="3:16" s="36" customFormat="1" hidden="1">
      <c r="C121" s="45"/>
      <c r="D121" s="184"/>
      <c r="E121" s="184"/>
      <c r="F121" s="184"/>
      <c r="G121" s="184"/>
      <c r="H121" s="184"/>
      <c r="I121" s="184"/>
      <c r="J121" s="184"/>
      <c r="K121" s="184"/>
      <c r="L121" s="184"/>
      <c r="M121" s="184"/>
      <c r="N121" s="184"/>
      <c r="O121" s="184"/>
      <c r="P121" s="184"/>
    </row>
    <row r="122" spans="3:16" s="36" customFormat="1" hidden="1">
      <c r="C122" s="45"/>
      <c r="D122" s="184"/>
      <c r="E122" s="184"/>
      <c r="F122" s="184"/>
      <c r="G122" s="184"/>
      <c r="H122" s="184"/>
      <c r="I122" s="184"/>
      <c r="J122" s="184"/>
      <c r="K122" s="184"/>
      <c r="L122" s="184"/>
      <c r="M122" s="184"/>
      <c r="N122" s="184"/>
      <c r="O122" s="184"/>
      <c r="P122" s="184"/>
    </row>
    <row r="123" spans="3:16" s="36" customFormat="1" hidden="1">
      <c r="C123" s="45"/>
      <c r="D123" s="184"/>
      <c r="E123" s="184"/>
      <c r="F123" s="184"/>
      <c r="G123" s="184"/>
      <c r="H123" s="184"/>
      <c r="I123" s="184"/>
      <c r="J123" s="184"/>
      <c r="K123" s="184"/>
      <c r="L123" s="184"/>
      <c r="M123" s="184"/>
      <c r="N123" s="184"/>
      <c r="O123" s="184"/>
      <c r="P123" s="184"/>
    </row>
    <row r="124" spans="3:16" s="36" customFormat="1" hidden="1">
      <c r="C124" s="45"/>
      <c r="D124" s="184"/>
      <c r="E124" s="184"/>
      <c r="F124" s="184"/>
      <c r="G124" s="184"/>
      <c r="H124" s="184"/>
      <c r="I124" s="184"/>
      <c r="J124" s="184"/>
      <c r="K124" s="184"/>
      <c r="L124" s="184"/>
      <c r="M124" s="184"/>
      <c r="N124" s="184"/>
      <c r="O124" s="184"/>
      <c r="P124" s="184"/>
    </row>
    <row r="125" spans="3:16" s="36" customFormat="1" hidden="1">
      <c r="C125" s="45"/>
      <c r="D125" s="184"/>
      <c r="E125" s="184"/>
      <c r="F125" s="184"/>
      <c r="G125" s="184"/>
      <c r="H125" s="184"/>
      <c r="I125" s="184"/>
      <c r="J125" s="184"/>
      <c r="K125" s="184"/>
      <c r="L125" s="184"/>
      <c r="M125" s="184"/>
      <c r="N125" s="184"/>
      <c r="O125" s="184"/>
      <c r="P125" s="184"/>
    </row>
    <row r="126" spans="3:16" s="36" customFormat="1" hidden="1">
      <c r="C126" s="45"/>
      <c r="D126" s="184"/>
      <c r="E126" s="184"/>
      <c r="F126" s="184"/>
      <c r="G126" s="184"/>
      <c r="H126" s="184"/>
      <c r="I126" s="184"/>
      <c r="J126" s="184"/>
      <c r="K126" s="184"/>
      <c r="L126" s="184"/>
      <c r="M126" s="184"/>
      <c r="N126" s="184"/>
      <c r="O126" s="184"/>
      <c r="P126" s="184"/>
    </row>
    <row r="127" spans="3:16" s="36" customFormat="1" hidden="1">
      <c r="C127" s="45"/>
      <c r="D127" s="184"/>
      <c r="E127" s="184"/>
      <c r="F127" s="184"/>
      <c r="G127" s="184"/>
      <c r="H127" s="184"/>
      <c r="I127" s="184"/>
      <c r="J127" s="184"/>
      <c r="K127" s="184"/>
      <c r="L127" s="184"/>
      <c r="M127" s="184"/>
      <c r="N127" s="184"/>
      <c r="O127" s="184"/>
      <c r="P127" s="184"/>
    </row>
    <row r="128" spans="3:16" s="36" customFormat="1" hidden="1">
      <c r="C128" s="45"/>
      <c r="D128" s="184"/>
      <c r="E128" s="184"/>
      <c r="F128" s="184"/>
      <c r="G128" s="184"/>
      <c r="H128" s="184"/>
      <c r="I128" s="184"/>
      <c r="J128" s="184"/>
      <c r="K128" s="184"/>
      <c r="L128" s="184"/>
      <c r="M128" s="184"/>
      <c r="N128" s="184"/>
      <c r="O128" s="184"/>
      <c r="P128" s="184"/>
    </row>
    <row r="129" spans="3:16" s="36" customFormat="1" hidden="1">
      <c r="C129" s="45"/>
      <c r="D129" s="184"/>
      <c r="E129" s="184"/>
      <c r="F129" s="184"/>
      <c r="G129" s="184"/>
      <c r="H129" s="184"/>
      <c r="I129" s="184"/>
      <c r="J129" s="184"/>
      <c r="K129" s="184"/>
      <c r="L129" s="184"/>
      <c r="M129" s="184"/>
      <c r="N129" s="184"/>
      <c r="O129" s="184"/>
      <c r="P129" s="184"/>
    </row>
    <row r="130" spans="3:16" s="36" customFormat="1" hidden="1">
      <c r="C130" s="45"/>
      <c r="D130" s="184"/>
      <c r="E130" s="184"/>
      <c r="F130" s="184"/>
      <c r="G130" s="184"/>
      <c r="H130" s="184"/>
      <c r="I130" s="184"/>
      <c r="J130" s="184"/>
      <c r="K130" s="184"/>
      <c r="L130" s="184"/>
      <c r="M130" s="184"/>
      <c r="N130" s="184"/>
      <c r="O130" s="184"/>
      <c r="P130" s="184"/>
    </row>
    <row r="131" spans="3:16" s="36" customFormat="1" hidden="1">
      <c r="C131" s="45"/>
      <c r="D131" s="184"/>
      <c r="E131" s="184"/>
      <c r="F131" s="184"/>
      <c r="G131" s="184"/>
      <c r="H131" s="184"/>
      <c r="I131" s="184"/>
      <c r="J131" s="184"/>
      <c r="K131" s="184"/>
      <c r="L131" s="184"/>
      <c r="M131" s="184"/>
      <c r="N131" s="184"/>
      <c r="O131" s="184"/>
      <c r="P131" s="184"/>
    </row>
    <row r="132" spans="3:16" s="36" customFormat="1" hidden="1">
      <c r="C132" s="45"/>
      <c r="D132" s="184"/>
      <c r="E132" s="184"/>
      <c r="F132" s="184"/>
      <c r="G132" s="184"/>
      <c r="H132" s="184"/>
      <c r="I132" s="184"/>
      <c r="J132" s="184"/>
      <c r="K132" s="184"/>
      <c r="L132" s="184"/>
      <c r="M132" s="184"/>
      <c r="N132" s="184"/>
      <c r="O132" s="184"/>
      <c r="P132" s="184"/>
    </row>
    <row r="133" spans="3:16" s="36" customFormat="1" hidden="1">
      <c r="C133" s="45"/>
      <c r="D133" s="184"/>
      <c r="E133" s="184"/>
      <c r="F133" s="184"/>
      <c r="G133" s="184"/>
      <c r="H133" s="184"/>
      <c r="I133" s="184"/>
      <c r="J133" s="184"/>
      <c r="K133" s="184"/>
      <c r="L133" s="184"/>
      <c r="M133" s="184"/>
      <c r="N133" s="184"/>
      <c r="O133" s="184"/>
      <c r="P133" s="184"/>
    </row>
    <row r="134" spans="3:16" s="36" customFormat="1" hidden="1">
      <c r="C134" s="45"/>
      <c r="D134" s="184"/>
      <c r="E134" s="184"/>
      <c r="F134" s="184"/>
      <c r="G134" s="184"/>
      <c r="H134" s="184"/>
      <c r="I134" s="184"/>
      <c r="J134" s="184"/>
      <c r="K134" s="184"/>
      <c r="L134" s="184"/>
      <c r="M134" s="184"/>
      <c r="N134" s="184"/>
      <c r="O134" s="184"/>
      <c r="P134" s="184"/>
    </row>
    <row r="135" spans="3:16" s="36" customFormat="1" hidden="1">
      <c r="C135" s="45"/>
      <c r="D135" s="184"/>
      <c r="E135" s="184"/>
      <c r="F135" s="184"/>
      <c r="G135" s="184"/>
      <c r="H135" s="184"/>
      <c r="I135" s="184"/>
      <c r="J135" s="184"/>
      <c r="K135" s="184"/>
      <c r="L135" s="184"/>
      <c r="M135" s="184"/>
      <c r="N135" s="184"/>
      <c r="O135" s="184"/>
      <c r="P135" s="184"/>
    </row>
    <row r="136" spans="3:16" s="36" customFormat="1" hidden="1">
      <c r="C136" s="45"/>
      <c r="D136" s="184"/>
      <c r="E136" s="184"/>
      <c r="F136" s="184"/>
      <c r="G136" s="184"/>
      <c r="H136" s="184"/>
      <c r="I136" s="184"/>
      <c r="J136" s="184"/>
      <c r="K136" s="184"/>
      <c r="L136" s="184"/>
      <c r="M136" s="184"/>
      <c r="N136" s="184"/>
      <c r="O136" s="184"/>
      <c r="P136" s="184"/>
    </row>
    <row r="137" spans="3:16" s="36" customFormat="1" hidden="1">
      <c r="C137" s="45"/>
      <c r="D137" s="184"/>
      <c r="E137" s="184"/>
      <c r="F137" s="184"/>
      <c r="G137" s="184"/>
      <c r="H137" s="184"/>
      <c r="I137" s="184"/>
      <c r="J137" s="184"/>
      <c r="K137" s="184"/>
      <c r="L137" s="184"/>
      <c r="M137" s="184"/>
      <c r="N137" s="184"/>
      <c r="O137" s="184"/>
      <c r="P137" s="184"/>
    </row>
    <row r="138" spans="3:16" s="36" customFormat="1" hidden="1">
      <c r="C138" s="45"/>
      <c r="D138" s="184"/>
      <c r="E138" s="184"/>
      <c r="F138" s="184"/>
      <c r="G138" s="184"/>
      <c r="H138" s="184"/>
      <c r="I138" s="184"/>
      <c r="J138" s="184"/>
      <c r="K138" s="184"/>
      <c r="L138" s="184"/>
      <c r="M138" s="184"/>
      <c r="N138" s="184"/>
      <c r="O138" s="184"/>
      <c r="P138" s="184"/>
    </row>
    <row r="139" spans="3:16" s="36" customFormat="1" hidden="1">
      <c r="C139" s="45"/>
      <c r="D139" s="184"/>
      <c r="E139" s="184"/>
      <c r="F139" s="184"/>
      <c r="G139" s="184"/>
      <c r="H139" s="184"/>
      <c r="I139" s="184"/>
      <c r="J139" s="184"/>
      <c r="K139" s="184"/>
      <c r="L139" s="184"/>
      <c r="M139" s="184"/>
      <c r="N139" s="184"/>
      <c r="O139" s="184"/>
      <c r="P139" s="184"/>
    </row>
    <row r="140" spans="3:16" s="36" customFormat="1" hidden="1">
      <c r="C140" s="45"/>
      <c r="D140" s="184"/>
      <c r="E140" s="184"/>
      <c r="F140" s="184"/>
      <c r="G140" s="184"/>
      <c r="H140" s="184"/>
      <c r="I140" s="184"/>
      <c r="J140" s="184"/>
      <c r="K140" s="184"/>
      <c r="L140" s="184"/>
      <c r="M140" s="184"/>
      <c r="N140" s="184"/>
      <c r="O140" s="184"/>
      <c r="P140" s="184"/>
    </row>
    <row r="141" spans="3:16" s="36" customFormat="1" hidden="1">
      <c r="C141" s="45"/>
      <c r="D141" s="184"/>
      <c r="E141" s="184"/>
      <c r="F141" s="184"/>
      <c r="G141" s="184"/>
      <c r="H141" s="184"/>
      <c r="I141" s="184"/>
      <c r="J141" s="184"/>
      <c r="K141" s="184"/>
      <c r="L141" s="184"/>
      <c r="M141" s="184"/>
      <c r="N141" s="184"/>
      <c r="O141" s="184"/>
      <c r="P141" s="184"/>
    </row>
    <row r="142" spans="3:16" s="36" customFormat="1" hidden="1">
      <c r="C142" s="45"/>
      <c r="D142" s="184"/>
      <c r="E142" s="184"/>
      <c r="F142" s="184"/>
      <c r="G142" s="184"/>
      <c r="H142" s="184"/>
      <c r="I142" s="184"/>
      <c r="J142" s="184"/>
      <c r="K142" s="184"/>
      <c r="L142" s="184"/>
      <c r="M142" s="184"/>
      <c r="N142" s="184"/>
      <c r="O142" s="184"/>
      <c r="P142" s="184"/>
    </row>
    <row r="143" spans="3:16" s="36" customFormat="1" hidden="1">
      <c r="C143" s="45"/>
      <c r="D143" s="184"/>
      <c r="E143" s="184"/>
      <c r="F143" s="184"/>
      <c r="G143" s="184"/>
      <c r="H143" s="184"/>
      <c r="I143" s="184"/>
      <c r="J143" s="184"/>
      <c r="K143" s="184"/>
      <c r="L143" s="184"/>
      <c r="M143" s="184"/>
      <c r="N143" s="184"/>
      <c r="O143" s="184"/>
      <c r="P143" s="184"/>
    </row>
    <row r="144" spans="3:16" s="36" customFormat="1" hidden="1">
      <c r="C144" s="45"/>
      <c r="D144" s="184"/>
      <c r="E144" s="184"/>
      <c r="F144" s="184"/>
      <c r="G144" s="184"/>
      <c r="H144" s="184"/>
      <c r="I144" s="184"/>
      <c r="J144" s="184"/>
      <c r="K144" s="184"/>
      <c r="L144" s="184"/>
      <c r="M144" s="184"/>
      <c r="N144" s="184"/>
      <c r="O144" s="184"/>
      <c r="P144" s="184"/>
    </row>
    <row r="145" spans="3:16" s="36" customFormat="1" hidden="1">
      <c r="C145" s="45"/>
      <c r="D145" s="184"/>
      <c r="E145" s="184"/>
      <c r="F145" s="184"/>
      <c r="G145" s="184"/>
      <c r="H145" s="184"/>
      <c r="I145" s="184"/>
      <c r="J145" s="184"/>
      <c r="K145" s="184"/>
      <c r="L145" s="184"/>
      <c r="M145" s="184"/>
      <c r="N145" s="184"/>
      <c r="O145" s="184"/>
      <c r="P145" s="184"/>
    </row>
    <row r="146" spans="3:16" s="36" customFormat="1" hidden="1">
      <c r="C146" s="45"/>
      <c r="D146" s="184"/>
      <c r="E146" s="184"/>
      <c r="F146" s="184"/>
      <c r="G146" s="184"/>
      <c r="H146" s="184"/>
      <c r="I146" s="184"/>
      <c r="J146" s="184"/>
      <c r="K146" s="184"/>
      <c r="L146" s="184"/>
      <c r="M146" s="184"/>
      <c r="N146" s="184"/>
      <c r="O146" s="184"/>
      <c r="P146" s="184"/>
    </row>
    <row r="147" spans="3:16" s="36" customFormat="1" hidden="1">
      <c r="C147" s="45"/>
      <c r="D147" s="184"/>
      <c r="E147" s="184"/>
      <c r="F147" s="184"/>
      <c r="G147" s="184"/>
      <c r="H147" s="184"/>
      <c r="I147" s="184"/>
      <c r="J147" s="184"/>
      <c r="K147" s="184"/>
      <c r="L147" s="184"/>
      <c r="M147" s="184"/>
      <c r="N147" s="184"/>
      <c r="O147" s="184"/>
      <c r="P147" s="184"/>
    </row>
    <row r="148" spans="3:16" s="36" customFormat="1" hidden="1">
      <c r="C148" s="45"/>
      <c r="D148" s="184"/>
      <c r="E148" s="184"/>
      <c r="F148" s="184"/>
      <c r="G148" s="184"/>
      <c r="H148" s="184"/>
      <c r="I148" s="184"/>
      <c r="J148" s="184"/>
      <c r="K148" s="184"/>
      <c r="L148" s="184"/>
      <c r="M148" s="184"/>
      <c r="N148" s="184"/>
      <c r="O148" s="184"/>
      <c r="P148" s="184"/>
    </row>
    <row r="149" spans="3:16" s="36" customFormat="1" hidden="1">
      <c r="C149" s="45"/>
      <c r="D149" s="184"/>
      <c r="E149" s="184"/>
      <c r="F149" s="184"/>
      <c r="G149" s="184"/>
      <c r="H149" s="184"/>
      <c r="I149" s="184"/>
      <c r="J149" s="184"/>
      <c r="K149" s="184"/>
      <c r="L149" s="184"/>
      <c r="M149" s="184"/>
      <c r="N149" s="184"/>
      <c r="O149" s="184"/>
      <c r="P149" s="184"/>
    </row>
    <row r="150" spans="3:16" s="36" customFormat="1" hidden="1">
      <c r="C150" s="45"/>
      <c r="D150" s="184"/>
      <c r="E150" s="184"/>
      <c r="F150" s="184"/>
      <c r="G150" s="184"/>
      <c r="H150" s="184"/>
      <c r="I150" s="184"/>
      <c r="J150" s="184"/>
      <c r="K150" s="184"/>
      <c r="L150" s="184"/>
      <c r="M150" s="184"/>
      <c r="N150" s="184"/>
      <c r="O150" s="184"/>
      <c r="P150" s="184"/>
    </row>
    <row r="151" spans="3:16" s="36" customFormat="1" hidden="1">
      <c r="C151" s="45"/>
      <c r="D151" s="184"/>
      <c r="E151" s="184"/>
      <c r="F151" s="184"/>
      <c r="G151" s="184"/>
      <c r="H151" s="184"/>
      <c r="I151" s="184"/>
      <c r="J151" s="184"/>
      <c r="K151" s="184"/>
      <c r="L151" s="184"/>
      <c r="M151" s="184"/>
      <c r="N151" s="184"/>
      <c r="O151" s="184"/>
      <c r="P151" s="184"/>
    </row>
    <row r="152" spans="3:16" s="36" customFormat="1" hidden="1">
      <c r="C152" s="45"/>
      <c r="D152" s="184"/>
      <c r="E152" s="184"/>
      <c r="F152" s="184"/>
      <c r="G152" s="184"/>
      <c r="H152" s="184"/>
      <c r="I152" s="184"/>
      <c r="J152" s="184"/>
      <c r="K152" s="184"/>
      <c r="L152" s="184"/>
      <c r="M152" s="184"/>
      <c r="N152" s="184"/>
      <c r="O152" s="184"/>
      <c r="P152" s="184"/>
    </row>
    <row r="153" spans="3:16" s="36" customFormat="1" hidden="1">
      <c r="C153" s="45"/>
      <c r="D153" s="184"/>
      <c r="E153" s="184"/>
      <c r="F153" s="184"/>
      <c r="G153" s="184"/>
      <c r="H153" s="184"/>
      <c r="I153" s="184"/>
      <c r="J153" s="184"/>
      <c r="K153" s="184"/>
      <c r="L153" s="184"/>
      <c r="M153" s="184"/>
      <c r="N153" s="184"/>
      <c r="O153" s="184"/>
      <c r="P153" s="184"/>
    </row>
    <row r="154" spans="3:16" s="36" customFormat="1" hidden="1">
      <c r="C154" s="45"/>
      <c r="D154" s="184"/>
      <c r="E154" s="184"/>
      <c r="F154" s="184"/>
      <c r="G154" s="184"/>
      <c r="H154" s="184"/>
      <c r="I154" s="184"/>
      <c r="J154" s="184"/>
      <c r="K154" s="184"/>
      <c r="L154" s="184"/>
      <c r="M154" s="184"/>
      <c r="N154" s="184"/>
      <c r="O154" s="184"/>
      <c r="P154" s="184"/>
    </row>
    <row r="155" spans="3:16" s="36" customFormat="1" hidden="1">
      <c r="C155" s="45"/>
      <c r="D155" s="184"/>
      <c r="E155" s="184"/>
      <c r="F155" s="184"/>
      <c r="G155" s="184"/>
      <c r="H155" s="184"/>
      <c r="I155" s="184"/>
      <c r="J155" s="184"/>
      <c r="K155" s="184"/>
      <c r="L155" s="184"/>
      <c r="M155" s="184"/>
      <c r="N155" s="184"/>
      <c r="O155" s="184"/>
      <c r="P155" s="184"/>
    </row>
    <row r="156" spans="3:16" s="36" customFormat="1" hidden="1">
      <c r="C156" s="45"/>
      <c r="D156" s="184"/>
      <c r="E156" s="184"/>
      <c r="F156" s="184"/>
      <c r="G156" s="184"/>
      <c r="H156" s="184"/>
      <c r="I156" s="184"/>
      <c r="J156" s="184"/>
      <c r="K156" s="184"/>
      <c r="L156" s="184"/>
      <c r="M156" s="184"/>
      <c r="N156" s="184"/>
      <c r="O156" s="184"/>
      <c r="P156" s="184"/>
    </row>
    <row r="157" spans="3:16" s="36" customFormat="1" hidden="1">
      <c r="C157" s="45"/>
      <c r="D157" s="184"/>
      <c r="E157" s="184"/>
      <c r="F157" s="184"/>
      <c r="G157" s="184"/>
      <c r="H157" s="184"/>
      <c r="I157" s="184"/>
      <c r="J157" s="184"/>
      <c r="K157" s="184"/>
      <c r="L157" s="184"/>
      <c r="M157" s="184"/>
      <c r="N157" s="184"/>
      <c r="O157" s="184"/>
      <c r="P157" s="184"/>
    </row>
    <row r="158" spans="3:16" s="36" customFormat="1" hidden="1">
      <c r="C158" s="45"/>
      <c r="D158" s="184"/>
      <c r="E158" s="184"/>
      <c r="F158" s="184"/>
      <c r="G158" s="184"/>
      <c r="H158" s="184"/>
      <c r="I158" s="184"/>
      <c r="J158" s="184"/>
      <c r="K158" s="184"/>
      <c r="L158" s="184"/>
      <c r="M158" s="184"/>
      <c r="N158" s="184"/>
      <c r="O158" s="184"/>
      <c r="P158" s="184"/>
    </row>
    <row r="159" spans="3:16" s="36" customFormat="1" hidden="1">
      <c r="C159" s="45"/>
      <c r="D159" s="184"/>
      <c r="E159" s="184"/>
      <c r="F159" s="184"/>
      <c r="G159" s="184"/>
      <c r="H159" s="184"/>
      <c r="I159" s="184"/>
      <c r="J159" s="184"/>
      <c r="K159" s="184"/>
      <c r="L159" s="184"/>
      <c r="M159" s="184"/>
      <c r="N159" s="184"/>
      <c r="O159" s="184"/>
      <c r="P159" s="184"/>
    </row>
    <row r="160" spans="3:16" s="36" customFormat="1" hidden="1">
      <c r="C160" s="45"/>
      <c r="D160" s="184"/>
      <c r="E160" s="184"/>
      <c r="F160" s="184"/>
      <c r="G160" s="184"/>
      <c r="H160" s="184"/>
      <c r="I160" s="184"/>
      <c r="J160" s="184"/>
      <c r="K160" s="184"/>
      <c r="L160" s="184"/>
      <c r="M160" s="184"/>
      <c r="N160" s="184"/>
      <c r="O160" s="184"/>
      <c r="P160" s="184"/>
    </row>
    <row r="161" spans="1:16" hidden="1">
      <c r="C161" s="45"/>
      <c r="D161" s="184"/>
      <c r="E161" s="184"/>
      <c r="F161" s="184"/>
      <c r="G161" s="184"/>
      <c r="H161" s="184"/>
      <c r="I161" s="184"/>
      <c r="J161" s="184"/>
      <c r="K161" s="184"/>
      <c r="L161" s="184"/>
      <c r="M161" s="184"/>
      <c r="N161" s="184"/>
      <c r="O161" s="184"/>
      <c r="P161" s="184"/>
    </row>
    <row r="162" spans="1:16" hidden="1">
      <c r="C162" s="45"/>
      <c r="D162" s="184"/>
      <c r="E162" s="184"/>
      <c r="F162" s="184"/>
      <c r="G162" s="184"/>
      <c r="H162" s="184"/>
      <c r="I162" s="184"/>
      <c r="J162" s="184"/>
      <c r="K162" s="184"/>
      <c r="L162" s="184"/>
      <c r="M162" s="184"/>
      <c r="N162" s="184"/>
      <c r="O162" s="184"/>
      <c r="P162" s="184"/>
    </row>
    <row r="163" spans="1:16" hidden="1">
      <c r="C163" s="45"/>
      <c r="D163" s="184"/>
      <c r="E163" s="184"/>
      <c r="F163" s="184"/>
      <c r="G163" s="184"/>
      <c r="H163" s="184"/>
      <c r="I163" s="184"/>
      <c r="J163" s="184"/>
      <c r="K163" s="184"/>
      <c r="L163" s="184"/>
      <c r="M163" s="184"/>
      <c r="N163" s="184"/>
      <c r="O163" s="184"/>
      <c r="P163" s="184"/>
    </row>
    <row r="164" spans="1:16" hidden="1">
      <c r="C164" s="45"/>
      <c r="D164" s="184"/>
      <c r="E164" s="184"/>
      <c r="F164" s="184"/>
      <c r="G164" s="184"/>
      <c r="H164" s="184"/>
      <c r="I164" s="184"/>
      <c r="J164" s="184"/>
      <c r="K164" s="184"/>
      <c r="L164" s="184"/>
      <c r="M164" s="184"/>
      <c r="N164" s="184"/>
      <c r="O164" s="184"/>
      <c r="P164" s="184"/>
    </row>
    <row r="165" spans="1:16" hidden="1">
      <c r="C165" s="45"/>
      <c r="D165" s="184"/>
      <c r="E165" s="184"/>
      <c r="F165" s="184"/>
      <c r="G165" s="184"/>
      <c r="H165" s="184"/>
      <c r="I165" s="184"/>
      <c r="J165" s="184"/>
      <c r="K165" s="184"/>
      <c r="L165" s="184"/>
      <c r="M165" s="184"/>
      <c r="N165" s="184"/>
      <c r="O165" s="184"/>
      <c r="P165" s="184"/>
    </row>
    <row r="166" spans="1:16" hidden="1">
      <c r="C166" s="45"/>
      <c r="D166" s="184"/>
      <c r="E166" s="184"/>
      <c r="F166" s="184"/>
      <c r="G166" s="184"/>
      <c r="H166" s="184"/>
      <c r="I166" s="184"/>
      <c r="J166" s="184"/>
      <c r="K166" s="184"/>
      <c r="L166" s="184"/>
      <c r="M166" s="184"/>
      <c r="N166" s="184"/>
      <c r="O166" s="184"/>
      <c r="P166" s="184"/>
    </row>
    <row r="167" spans="1:16" hidden="1">
      <c r="C167" s="45"/>
      <c r="D167" s="184"/>
      <c r="E167" s="184"/>
      <c r="F167" s="184"/>
      <c r="G167" s="184"/>
      <c r="H167" s="184"/>
      <c r="I167" s="184"/>
      <c r="J167" s="184"/>
      <c r="K167" s="184"/>
      <c r="L167" s="184"/>
      <c r="M167" s="184"/>
      <c r="N167" s="184"/>
      <c r="O167" s="184"/>
      <c r="P167" s="184"/>
    </row>
    <row r="168" spans="1:16" hidden="1">
      <c r="C168" s="45"/>
      <c r="D168" s="184"/>
      <c r="E168" s="184"/>
      <c r="F168" s="184"/>
      <c r="G168" s="184"/>
      <c r="H168" s="184"/>
      <c r="I168" s="184"/>
      <c r="J168" s="184"/>
      <c r="K168" s="184"/>
      <c r="L168" s="184"/>
      <c r="M168" s="184"/>
      <c r="N168" s="184"/>
      <c r="O168" s="184"/>
      <c r="P168" s="184"/>
    </row>
    <row r="169" spans="1:16" hidden="1">
      <c r="C169" s="45"/>
      <c r="D169" s="184"/>
      <c r="E169" s="184"/>
      <c r="F169" s="184"/>
      <c r="G169" s="184"/>
      <c r="H169" s="184"/>
      <c r="I169" s="184"/>
      <c r="J169" s="184"/>
      <c r="K169" s="184"/>
      <c r="L169" s="184"/>
      <c r="M169" s="184"/>
      <c r="N169" s="184"/>
      <c r="O169" s="184"/>
      <c r="P169" s="184"/>
    </row>
    <row r="171" spans="1:16" ht="14.25">
      <c r="A171" s="186"/>
      <c r="B171" s="95" t="s">
        <v>22</v>
      </c>
      <c r="C171" s="96" t="s">
        <v>42</v>
      </c>
      <c r="D171" s="368" t="s">
        <v>23</v>
      </c>
      <c r="E171" s="369"/>
      <c r="F171" s="369"/>
      <c r="G171" s="370"/>
      <c r="H171" s="97" t="s">
        <v>43</v>
      </c>
      <c r="I171" s="97" t="s">
        <v>44</v>
      </c>
      <c r="J171" s="97" t="s">
        <v>52</v>
      </c>
      <c r="K171" s="97" t="s">
        <v>53</v>
      </c>
      <c r="L171" s="97" t="s">
        <v>54</v>
      </c>
      <c r="M171" s="97" t="s">
        <v>55</v>
      </c>
      <c r="N171" s="97" t="s">
        <v>56</v>
      </c>
      <c r="O171" s="97" t="s">
        <v>57</v>
      </c>
      <c r="P171" s="97" t="s">
        <v>58</v>
      </c>
    </row>
    <row r="172" spans="1:16">
      <c r="B172" s="95" t="s">
        <v>349</v>
      </c>
      <c r="C172" s="96">
        <v>22</v>
      </c>
      <c r="D172" s="103">
        <v>1</v>
      </c>
      <c r="E172" s="104">
        <v>5</v>
      </c>
      <c r="F172" s="104">
        <v>1</v>
      </c>
      <c r="G172" s="105">
        <v>9</v>
      </c>
      <c r="H172" s="97" t="s">
        <v>350</v>
      </c>
      <c r="I172" s="97" t="s">
        <v>193</v>
      </c>
      <c r="J172" s="97"/>
      <c r="K172" s="97"/>
      <c r="L172" s="97" t="s">
        <v>188</v>
      </c>
      <c r="M172" s="97" t="s">
        <v>189</v>
      </c>
      <c r="N172" s="97" t="s">
        <v>190</v>
      </c>
      <c r="O172" s="97" t="s">
        <v>191</v>
      </c>
      <c r="P172" s="97"/>
    </row>
    <row r="173" spans="1:16">
      <c r="B173" s="95" t="s">
        <v>349</v>
      </c>
      <c r="C173" s="96">
        <v>23</v>
      </c>
      <c r="D173" s="103">
        <v>1</v>
      </c>
      <c r="E173" s="104">
        <v>5</v>
      </c>
      <c r="F173" s="104">
        <v>2</v>
      </c>
      <c r="G173" s="105">
        <v>0</v>
      </c>
      <c r="H173" s="97" t="s">
        <v>351</v>
      </c>
      <c r="I173" s="97" t="s">
        <v>193</v>
      </c>
      <c r="J173" s="97"/>
      <c r="K173" s="97"/>
      <c r="L173" s="97" t="s">
        <v>188</v>
      </c>
      <c r="M173" s="97" t="s">
        <v>189</v>
      </c>
      <c r="N173" s="97" t="s">
        <v>190</v>
      </c>
      <c r="O173" s="97" t="s">
        <v>191</v>
      </c>
      <c r="P173" s="97"/>
    </row>
    <row r="174" spans="1:16">
      <c r="B174" s="95" t="s">
        <v>349</v>
      </c>
      <c r="C174" s="96">
        <v>55</v>
      </c>
      <c r="D174" s="103">
        <v>1</v>
      </c>
      <c r="E174" s="104">
        <v>5</v>
      </c>
      <c r="F174" s="104">
        <v>2</v>
      </c>
      <c r="G174" s="105">
        <v>1</v>
      </c>
      <c r="H174" s="97" t="s">
        <v>352</v>
      </c>
      <c r="I174" s="97" t="s">
        <v>353</v>
      </c>
      <c r="J174" s="130"/>
      <c r="K174" s="130"/>
      <c r="L174" s="130"/>
      <c r="M174" s="130"/>
      <c r="N174" s="130"/>
      <c r="O174" s="130"/>
      <c r="P174" s="130"/>
    </row>
    <row r="175" spans="1:16">
      <c r="B175" s="95" t="s">
        <v>349</v>
      </c>
      <c r="C175" s="96">
        <v>58</v>
      </c>
      <c r="D175" s="103">
        <v>1</v>
      </c>
      <c r="E175" s="104">
        <v>5</v>
      </c>
      <c r="F175" s="104">
        <v>2</v>
      </c>
      <c r="G175" s="105">
        <v>3</v>
      </c>
      <c r="H175" s="97" t="s">
        <v>354</v>
      </c>
      <c r="I175" s="97" t="s">
        <v>80</v>
      </c>
      <c r="J175" s="130"/>
      <c r="K175" s="130"/>
      <c r="L175" s="130"/>
      <c r="M175" s="130" t="s">
        <v>210</v>
      </c>
      <c r="N175" s="130"/>
      <c r="O175" s="130"/>
      <c r="P175" s="130"/>
    </row>
    <row r="176" spans="1:16">
      <c r="B176" s="118" t="s">
        <v>349</v>
      </c>
      <c r="C176" s="137">
        <v>59</v>
      </c>
      <c r="D176" s="138">
        <v>1</v>
      </c>
      <c r="E176" s="119">
        <v>5</v>
      </c>
      <c r="F176" s="119">
        <v>2</v>
      </c>
      <c r="G176" s="120">
        <v>4</v>
      </c>
      <c r="H176" s="108" t="s">
        <v>355</v>
      </c>
      <c r="I176" s="108" t="s">
        <v>356</v>
      </c>
      <c r="J176" s="139" t="s">
        <v>72</v>
      </c>
      <c r="K176" s="139" t="s">
        <v>357</v>
      </c>
      <c r="L176" s="139" t="s">
        <v>358</v>
      </c>
      <c r="M176" s="139" t="s">
        <v>196</v>
      </c>
      <c r="N176" s="139"/>
      <c r="O176" s="139"/>
      <c r="P176" s="139"/>
    </row>
    <row r="177" spans="1:16">
      <c r="A177" s="36"/>
      <c r="B177" s="95" t="s">
        <v>349</v>
      </c>
      <c r="C177" s="96">
        <v>53</v>
      </c>
      <c r="D177" s="103">
        <v>1</v>
      </c>
      <c r="E177" s="104">
        <v>5</v>
      </c>
      <c r="F177" s="104">
        <v>2</v>
      </c>
      <c r="G177" s="105">
        <v>5</v>
      </c>
      <c r="H177" s="97" t="s">
        <v>359</v>
      </c>
      <c r="I177" s="97" t="s">
        <v>360</v>
      </c>
      <c r="J177" s="130"/>
      <c r="K177" s="130"/>
      <c r="L177" s="130"/>
      <c r="M177" s="130"/>
      <c r="N177" s="130"/>
      <c r="O177" s="130"/>
      <c r="P177" s="130"/>
    </row>
    <row r="178" spans="1:16">
      <c r="A178" s="36"/>
      <c r="B178" s="95" t="s">
        <v>349</v>
      </c>
      <c r="C178" s="96">
        <v>35</v>
      </c>
      <c r="D178" s="103">
        <v>1</v>
      </c>
      <c r="E178" s="104">
        <v>6</v>
      </c>
      <c r="F178" s="104">
        <v>0</v>
      </c>
      <c r="G178" s="105">
        <v>1</v>
      </c>
      <c r="H178" s="97" t="s">
        <v>361</v>
      </c>
      <c r="I178" s="97" t="s">
        <v>362</v>
      </c>
      <c r="J178" s="130" t="s">
        <v>223</v>
      </c>
      <c r="K178" s="130" t="s">
        <v>204</v>
      </c>
      <c r="L178" s="130" t="s">
        <v>179</v>
      </c>
      <c r="M178" s="130" t="s">
        <v>180</v>
      </c>
      <c r="N178" s="97"/>
      <c r="O178" s="97"/>
      <c r="P178" s="97"/>
    </row>
    <row r="179" spans="1:16">
      <c r="A179" s="36"/>
      <c r="B179" s="95" t="s">
        <v>349</v>
      </c>
      <c r="C179" s="96">
        <v>54</v>
      </c>
      <c r="D179" s="103">
        <v>1</v>
      </c>
      <c r="E179" s="104">
        <v>6</v>
      </c>
      <c r="F179" s="104">
        <v>0</v>
      </c>
      <c r="G179" s="105">
        <v>4</v>
      </c>
      <c r="H179" s="97" t="s">
        <v>363</v>
      </c>
      <c r="I179" s="97" t="s">
        <v>364</v>
      </c>
      <c r="J179" s="130"/>
      <c r="K179" s="130"/>
      <c r="L179" s="130"/>
      <c r="M179" s="130"/>
      <c r="N179" s="130"/>
      <c r="O179" s="130"/>
      <c r="P179" s="130"/>
    </row>
    <row r="180" spans="1:16">
      <c r="A180" s="36"/>
      <c r="B180" s="95" t="s">
        <v>349</v>
      </c>
      <c r="C180" s="96">
        <v>52</v>
      </c>
      <c r="D180" s="103">
        <v>1</v>
      </c>
      <c r="E180" s="104">
        <v>6</v>
      </c>
      <c r="F180" s="104">
        <v>0</v>
      </c>
      <c r="G180" s="105">
        <v>7</v>
      </c>
      <c r="H180" s="97" t="s">
        <v>365</v>
      </c>
      <c r="I180" s="97" t="s">
        <v>366</v>
      </c>
      <c r="J180" s="130"/>
      <c r="K180" s="130"/>
      <c r="L180" s="130"/>
      <c r="M180" s="130"/>
      <c r="N180" s="130"/>
      <c r="O180" s="130"/>
      <c r="P180" s="130"/>
    </row>
    <row r="181" spans="1:16">
      <c r="A181" s="36"/>
      <c r="B181" s="95" t="s">
        <v>349</v>
      </c>
      <c r="C181" s="96">
        <v>26</v>
      </c>
      <c r="D181" s="103">
        <v>1</v>
      </c>
      <c r="E181" s="104">
        <v>6</v>
      </c>
      <c r="F181" s="104">
        <v>0</v>
      </c>
      <c r="G181" s="105">
        <v>8</v>
      </c>
      <c r="H181" s="97" t="s">
        <v>367</v>
      </c>
      <c r="I181" s="97" t="s">
        <v>368</v>
      </c>
      <c r="J181" s="97"/>
      <c r="K181" s="97" t="s">
        <v>72</v>
      </c>
      <c r="L181" s="97" t="s">
        <v>73</v>
      </c>
      <c r="M181" s="97" t="s">
        <v>196</v>
      </c>
      <c r="N181" s="97" t="s">
        <v>369</v>
      </c>
      <c r="O181" s="97"/>
      <c r="P181" s="97"/>
    </row>
    <row r="182" spans="1:16">
      <c r="A182" s="36"/>
      <c r="B182" s="95" t="s">
        <v>349</v>
      </c>
      <c r="C182" s="96">
        <v>56</v>
      </c>
      <c r="D182" s="103">
        <v>1</v>
      </c>
      <c r="E182" s="104">
        <v>6</v>
      </c>
      <c r="F182" s="104">
        <v>4</v>
      </c>
      <c r="G182" s="105">
        <v>1</v>
      </c>
      <c r="H182" s="97" t="s">
        <v>244</v>
      </c>
      <c r="I182" s="97" t="s">
        <v>370</v>
      </c>
      <c r="J182" s="130"/>
      <c r="K182" s="130"/>
      <c r="L182" s="130"/>
      <c r="M182" s="130"/>
      <c r="N182" s="130"/>
      <c r="O182" s="130"/>
      <c r="P182" s="130"/>
    </row>
    <row r="183" spans="1:16">
      <c r="A183" s="36"/>
      <c r="B183" s="95" t="s">
        <v>349</v>
      </c>
      <c r="C183" s="96">
        <v>10</v>
      </c>
      <c r="D183" s="103">
        <v>1</v>
      </c>
      <c r="E183" s="104">
        <v>6</v>
      </c>
      <c r="F183" s="104">
        <v>6</v>
      </c>
      <c r="G183" s="105">
        <v>1</v>
      </c>
      <c r="H183" s="121" t="s">
        <v>371</v>
      </c>
      <c r="I183" s="121" t="s">
        <v>306</v>
      </c>
      <c r="J183" s="121" t="s">
        <v>372</v>
      </c>
      <c r="K183" s="140" t="s">
        <v>373</v>
      </c>
      <c r="L183" s="121" t="s">
        <v>374</v>
      </c>
      <c r="M183" s="121" t="s">
        <v>375</v>
      </c>
      <c r="N183" s="121" t="s">
        <v>376</v>
      </c>
      <c r="O183" s="121"/>
      <c r="P183" s="121"/>
    </row>
    <row r="184" spans="1:16">
      <c r="A184" s="36"/>
      <c r="B184" s="95" t="s">
        <v>349</v>
      </c>
      <c r="C184" s="96">
        <v>14</v>
      </c>
      <c r="D184" s="103">
        <v>1</v>
      </c>
      <c r="E184" s="104">
        <v>6</v>
      </c>
      <c r="F184" s="104">
        <v>7</v>
      </c>
      <c r="G184" s="105">
        <v>1</v>
      </c>
      <c r="H184" s="97" t="s">
        <v>377</v>
      </c>
      <c r="I184" s="97" t="s">
        <v>378</v>
      </c>
      <c r="J184" s="97"/>
      <c r="K184" s="110"/>
      <c r="L184" s="110" t="s">
        <v>245</v>
      </c>
      <c r="M184" s="97"/>
      <c r="N184" s="97"/>
      <c r="O184" s="97"/>
      <c r="P184" s="97"/>
    </row>
    <row r="185" spans="1:16">
      <c r="A185" s="36"/>
      <c r="B185" s="95" t="s">
        <v>349</v>
      </c>
      <c r="C185" s="96">
        <v>267</v>
      </c>
      <c r="D185" s="103">
        <v>1</v>
      </c>
      <c r="E185" s="104">
        <v>7</v>
      </c>
      <c r="F185" s="104">
        <v>0</v>
      </c>
      <c r="G185" s="105">
        <v>1</v>
      </c>
      <c r="H185" s="97" t="s">
        <v>379</v>
      </c>
      <c r="I185" s="97" t="s">
        <v>380</v>
      </c>
      <c r="J185" s="130"/>
      <c r="K185" s="130"/>
      <c r="L185" s="130"/>
      <c r="M185" s="130"/>
      <c r="N185" s="130"/>
      <c r="O185" s="130"/>
      <c r="P185" s="130"/>
    </row>
    <row r="186" spans="1:16">
      <c r="A186" s="36"/>
      <c r="B186" s="95" t="s">
        <v>349</v>
      </c>
      <c r="C186" s="96">
        <v>268</v>
      </c>
      <c r="D186" s="103">
        <v>1</v>
      </c>
      <c r="E186" s="104">
        <v>7</v>
      </c>
      <c r="F186" s="104">
        <v>0</v>
      </c>
      <c r="G186" s="105">
        <v>2</v>
      </c>
      <c r="H186" s="97" t="s">
        <v>381</v>
      </c>
      <c r="I186" s="97" t="s">
        <v>382</v>
      </c>
      <c r="J186" s="130"/>
      <c r="K186" s="130"/>
      <c r="L186" s="130"/>
      <c r="M186" s="130"/>
      <c r="N186" s="130"/>
      <c r="O186" s="130"/>
      <c r="P186" s="130"/>
    </row>
    <row r="187" spans="1:16">
      <c r="A187" s="36"/>
      <c r="B187" s="95" t="s">
        <v>349</v>
      </c>
      <c r="C187" s="96">
        <v>49</v>
      </c>
      <c r="D187" s="103">
        <v>1</v>
      </c>
      <c r="E187" s="104">
        <v>7</v>
      </c>
      <c r="F187" s="104">
        <v>0</v>
      </c>
      <c r="G187" s="105">
        <v>3</v>
      </c>
      <c r="H187" s="97" t="s">
        <v>383</v>
      </c>
      <c r="I187" s="97" t="s">
        <v>384</v>
      </c>
      <c r="J187" s="130"/>
      <c r="K187" s="130"/>
      <c r="L187" s="130"/>
      <c r="M187" s="130"/>
      <c r="N187" s="130"/>
      <c r="O187" s="130"/>
      <c r="P187" s="130"/>
    </row>
    <row r="188" spans="1:16">
      <c r="A188" s="36"/>
      <c r="B188" s="95" t="s">
        <v>349</v>
      </c>
      <c r="C188" s="96">
        <v>57</v>
      </c>
      <c r="D188" s="103">
        <v>1</v>
      </c>
      <c r="E188" s="104">
        <v>7</v>
      </c>
      <c r="F188" s="104">
        <v>0</v>
      </c>
      <c r="G188" s="105">
        <v>4</v>
      </c>
      <c r="H188" s="97" t="s">
        <v>385</v>
      </c>
      <c r="I188" s="97" t="s">
        <v>386</v>
      </c>
      <c r="J188" s="130"/>
      <c r="K188" s="130"/>
      <c r="L188" s="130"/>
      <c r="M188" s="130"/>
      <c r="N188" s="130"/>
      <c r="O188" s="130"/>
      <c r="P188" s="130"/>
    </row>
    <row r="189" spans="1:16">
      <c r="A189" s="36"/>
      <c r="B189" s="95" t="s">
        <v>349</v>
      </c>
      <c r="C189" s="96">
        <v>269</v>
      </c>
      <c r="D189" s="103">
        <v>1</v>
      </c>
      <c r="E189" s="104">
        <v>7</v>
      </c>
      <c r="F189" s="104">
        <v>0</v>
      </c>
      <c r="G189" s="105">
        <v>5</v>
      </c>
      <c r="H189" s="97" t="s">
        <v>387</v>
      </c>
      <c r="I189" s="97" t="s">
        <v>388</v>
      </c>
      <c r="J189" s="130"/>
      <c r="K189" s="130"/>
      <c r="L189" s="130"/>
      <c r="M189" s="130"/>
      <c r="N189" s="130"/>
      <c r="O189" s="130"/>
      <c r="P189" s="130"/>
    </row>
    <row r="190" spans="1:16">
      <c r="A190" s="36"/>
      <c r="B190" s="95" t="s">
        <v>349</v>
      </c>
      <c r="C190" s="96">
        <v>265</v>
      </c>
      <c r="D190" s="103">
        <v>1</v>
      </c>
      <c r="E190" s="104">
        <v>7</v>
      </c>
      <c r="F190" s="104">
        <v>0</v>
      </c>
      <c r="G190" s="105">
        <v>6</v>
      </c>
      <c r="H190" s="141" t="s">
        <v>389</v>
      </c>
      <c r="I190" s="97" t="s">
        <v>390</v>
      </c>
      <c r="J190" s="130"/>
      <c r="K190" s="130"/>
      <c r="L190" s="142" t="s">
        <v>391</v>
      </c>
      <c r="M190" s="130"/>
      <c r="N190" s="130"/>
      <c r="O190" s="130"/>
      <c r="P190" s="130"/>
    </row>
    <row r="191" spans="1:16">
      <c r="A191" s="36"/>
      <c r="B191" s="95" t="s">
        <v>349</v>
      </c>
      <c r="C191" s="96">
        <v>270</v>
      </c>
      <c r="D191" s="103">
        <v>1</v>
      </c>
      <c r="E191" s="104">
        <v>7</v>
      </c>
      <c r="F191" s="104">
        <v>0</v>
      </c>
      <c r="G191" s="105">
        <v>7</v>
      </c>
      <c r="H191" s="97" t="s">
        <v>392</v>
      </c>
      <c r="I191" s="97" t="s">
        <v>393</v>
      </c>
      <c r="J191" s="130"/>
      <c r="K191" s="130"/>
      <c r="L191" s="130"/>
      <c r="M191" s="130"/>
      <c r="N191" s="130"/>
      <c r="O191" s="130"/>
      <c r="P191" s="130"/>
    </row>
    <row r="192" spans="1:16">
      <c r="A192" s="36"/>
      <c r="B192" s="95" t="s">
        <v>349</v>
      </c>
      <c r="C192" s="96">
        <v>266</v>
      </c>
      <c r="D192" s="103">
        <v>1</v>
      </c>
      <c r="E192" s="104">
        <v>7</v>
      </c>
      <c r="F192" s="104">
        <v>0</v>
      </c>
      <c r="G192" s="105">
        <v>8</v>
      </c>
      <c r="H192" s="106" t="s">
        <v>1530</v>
      </c>
      <c r="I192" s="97" t="s">
        <v>394</v>
      </c>
      <c r="J192" s="130"/>
      <c r="K192" s="130"/>
      <c r="L192" s="130"/>
      <c r="M192" s="130"/>
      <c r="N192" s="130"/>
      <c r="O192" s="130"/>
      <c r="P192" s="130"/>
    </row>
    <row r="193" spans="1:16">
      <c r="A193" s="36"/>
      <c r="B193" s="95" t="s">
        <v>349</v>
      </c>
      <c r="C193" s="96">
        <v>271</v>
      </c>
      <c r="D193" s="103">
        <v>1</v>
      </c>
      <c r="E193" s="104">
        <v>7</v>
      </c>
      <c r="F193" s="104">
        <v>0</v>
      </c>
      <c r="G193" s="105">
        <v>9</v>
      </c>
      <c r="H193" s="97" t="s">
        <v>395</v>
      </c>
      <c r="I193" s="97" t="s">
        <v>396</v>
      </c>
      <c r="J193" s="130"/>
      <c r="K193" s="130"/>
      <c r="L193" s="130"/>
      <c r="M193" s="130"/>
      <c r="N193" s="130"/>
      <c r="O193" s="130"/>
      <c r="P193" s="130"/>
    </row>
    <row r="194" spans="1:16">
      <c r="A194" s="36"/>
      <c r="B194" s="95" t="s">
        <v>349</v>
      </c>
      <c r="C194" s="96">
        <v>272</v>
      </c>
      <c r="D194" s="103">
        <v>1</v>
      </c>
      <c r="E194" s="104">
        <v>7</v>
      </c>
      <c r="F194" s="104">
        <v>1</v>
      </c>
      <c r="G194" s="105">
        <v>0</v>
      </c>
      <c r="H194" s="97" t="s">
        <v>397</v>
      </c>
      <c r="I194" s="130" t="s">
        <v>398</v>
      </c>
      <c r="J194" s="130"/>
      <c r="K194" s="130"/>
      <c r="L194" s="130"/>
      <c r="M194" s="130"/>
      <c r="N194" s="130"/>
      <c r="O194" s="130"/>
      <c r="P194" s="130"/>
    </row>
    <row r="195" spans="1:16">
      <c r="A195" s="36"/>
      <c r="B195" s="95" t="s">
        <v>349</v>
      </c>
      <c r="C195" s="96">
        <v>273</v>
      </c>
      <c r="D195" s="103">
        <v>1</v>
      </c>
      <c r="E195" s="104">
        <v>7</v>
      </c>
      <c r="F195" s="104">
        <v>1</v>
      </c>
      <c r="G195" s="105">
        <v>1</v>
      </c>
      <c r="H195" s="97" t="s">
        <v>399</v>
      </c>
      <c r="I195" s="130" t="s">
        <v>400</v>
      </c>
      <c r="J195" s="130"/>
      <c r="K195" s="130"/>
      <c r="L195" s="130"/>
      <c r="M195" s="130"/>
      <c r="N195" s="130"/>
      <c r="O195" s="130"/>
      <c r="P195" s="130"/>
    </row>
    <row r="196" spans="1:16">
      <c r="A196" s="36"/>
      <c r="B196" s="95" t="s">
        <v>349</v>
      </c>
      <c r="C196" s="96">
        <v>274</v>
      </c>
      <c r="D196" s="103">
        <v>1</v>
      </c>
      <c r="E196" s="104">
        <v>7</v>
      </c>
      <c r="F196" s="104">
        <v>1</v>
      </c>
      <c r="G196" s="105">
        <v>2</v>
      </c>
      <c r="H196" s="97" t="s">
        <v>401</v>
      </c>
      <c r="I196" s="130" t="s">
        <v>402</v>
      </c>
      <c r="J196" s="130"/>
      <c r="K196" s="130"/>
      <c r="L196" s="130"/>
      <c r="M196" s="130"/>
      <c r="N196" s="130"/>
      <c r="O196" s="130"/>
      <c r="P196" s="130"/>
    </row>
    <row r="197" spans="1:16">
      <c r="A197" s="36"/>
      <c r="B197" s="95" t="s">
        <v>349</v>
      </c>
      <c r="C197" s="96">
        <v>275</v>
      </c>
      <c r="D197" s="103">
        <v>1</v>
      </c>
      <c r="E197" s="104">
        <v>7</v>
      </c>
      <c r="F197" s="104">
        <v>1</v>
      </c>
      <c r="G197" s="105">
        <v>3</v>
      </c>
      <c r="H197" s="97" t="s">
        <v>403</v>
      </c>
      <c r="I197" s="130" t="s">
        <v>404</v>
      </c>
      <c r="J197" s="130"/>
      <c r="K197" s="130"/>
      <c r="L197" s="130"/>
      <c r="M197" s="130"/>
      <c r="N197" s="130"/>
      <c r="O197" s="130"/>
      <c r="P197" s="130"/>
    </row>
    <row r="198" spans="1:16">
      <c r="A198" s="36"/>
      <c r="B198" s="95" t="s">
        <v>349</v>
      </c>
      <c r="C198" s="96">
        <v>276</v>
      </c>
      <c r="D198" s="103">
        <v>1</v>
      </c>
      <c r="E198" s="104">
        <v>7</v>
      </c>
      <c r="F198" s="104">
        <v>1</v>
      </c>
      <c r="G198" s="105">
        <v>4</v>
      </c>
      <c r="H198" s="97" t="s">
        <v>405</v>
      </c>
      <c r="I198" s="130" t="s">
        <v>406</v>
      </c>
      <c r="J198" s="130"/>
      <c r="K198" s="130"/>
      <c r="L198" s="130"/>
      <c r="M198" s="130"/>
      <c r="N198" s="130"/>
      <c r="O198" s="130"/>
      <c r="P198" s="130"/>
    </row>
    <row r="199" spans="1:16">
      <c r="A199" s="36"/>
      <c r="B199" s="95" t="s">
        <v>349</v>
      </c>
      <c r="C199" s="96">
        <v>278</v>
      </c>
      <c r="D199" s="103">
        <v>1</v>
      </c>
      <c r="E199" s="104">
        <v>7</v>
      </c>
      <c r="F199" s="104">
        <v>1</v>
      </c>
      <c r="G199" s="105">
        <v>5</v>
      </c>
      <c r="H199" s="97" t="s">
        <v>407</v>
      </c>
      <c r="I199" s="130" t="s">
        <v>408</v>
      </c>
      <c r="J199" s="130"/>
      <c r="K199" s="130"/>
      <c r="L199" s="130"/>
      <c r="M199" s="130"/>
      <c r="N199" s="130"/>
      <c r="O199" s="130"/>
      <c r="P199" s="130"/>
    </row>
    <row r="200" spans="1:16">
      <c r="A200" s="36"/>
      <c r="B200" s="95" t="s">
        <v>349</v>
      </c>
      <c r="C200" s="96">
        <v>279</v>
      </c>
      <c r="D200" s="103">
        <v>1</v>
      </c>
      <c r="E200" s="104">
        <v>7</v>
      </c>
      <c r="F200" s="104">
        <v>1</v>
      </c>
      <c r="G200" s="105">
        <v>6</v>
      </c>
      <c r="H200" s="97" t="s">
        <v>409</v>
      </c>
      <c r="I200" s="130" t="s">
        <v>410</v>
      </c>
      <c r="J200" s="130"/>
      <c r="K200" s="130"/>
      <c r="L200" s="130"/>
      <c r="M200" s="130"/>
      <c r="N200" s="130"/>
      <c r="O200" s="130"/>
      <c r="P200" s="130"/>
    </row>
    <row r="201" spans="1:16">
      <c r="A201" s="36"/>
      <c r="B201" s="95" t="s">
        <v>349</v>
      </c>
      <c r="C201" s="96">
        <v>280</v>
      </c>
      <c r="D201" s="103">
        <v>1</v>
      </c>
      <c r="E201" s="104">
        <v>7</v>
      </c>
      <c r="F201" s="104">
        <v>1</v>
      </c>
      <c r="G201" s="105">
        <v>7</v>
      </c>
      <c r="H201" s="97" t="s">
        <v>411</v>
      </c>
      <c r="I201" s="130" t="s">
        <v>412</v>
      </c>
      <c r="J201" s="130"/>
      <c r="K201" s="130"/>
      <c r="L201" s="130"/>
      <c r="M201" s="130"/>
      <c r="N201" s="130"/>
      <c r="O201" s="130"/>
      <c r="P201" s="130"/>
    </row>
    <row r="202" spans="1:16">
      <c r="A202" s="36"/>
      <c r="B202" s="95" t="s">
        <v>349</v>
      </c>
      <c r="C202" s="96">
        <v>281</v>
      </c>
      <c r="D202" s="103">
        <v>1</v>
      </c>
      <c r="E202" s="104">
        <v>7</v>
      </c>
      <c r="F202" s="104">
        <v>1</v>
      </c>
      <c r="G202" s="105">
        <v>8</v>
      </c>
      <c r="H202" s="97" t="s">
        <v>413</v>
      </c>
      <c r="I202" s="130" t="s">
        <v>414</v>
      </c>
      <c r="J202" s="130"/>
      <c r="K202" s="130"/>
      <c r="L202" s="130"/>
      <c r="M202" s="130"/>
      <c r="N202" s="130"/>
      <c r="O202" s="130"/>
      <c r="P202" s="130"/>
    </row>
    <row r="203" spans="1:16">
      <c r="A203" s="36"/>
      <c r="B203" s="95" t="s">
        <v>349</v>
      </c>
      <c r="C203" s="96">
        <v>39</v>
      </c>
      <c r="D203" s="103">
        <v>1</v>
      </c>
      <c r="E203" s="104">
        <v>7</v>
      </c>
      <c r="F203" s="104">
        <v>1</v>
      </c>
      <c r="G203" s="105">
        <v>9</v>
      </c>
      <c r="H203" s="97" t="s">
        <v>415</v>
      </c>
      <c r="I203" s="97" t="s">
        <v>416</v>
      </c>
      <c r="J203" s="130" t="s">
        <v>72</v>
      </c>
      <c r="K203" s="130" t="s">
        <v>73</v>
      </c>
      <c r="L203" s="130" t="s">
        <v>197</v>
      </c>
      <c r="M203" s="97"/>
      <c r="N203" s="97"/>
      <c r="O203" s="97"/>
      <c r="P203" s="97"/>
    </row>
    <row r="204" spans="1:16">
      <c r="A204" s="36"/>
      <c r="B204" s="95" t="s">
        <v>349</v>
      </c>
      <c r="C204" s="96">
        <v>36</v>
      </c>
      <c r="D204" s="103">
        <v>1</v>
      </c>
      <c r="E204" s="104">
        <v>7</v>
      </c>
      <c r="F204" s="104">
        <v>2</v>
      </c>
      <c r="G204" s="105">
        <v>0</v>
      </c>
      <c r="H204" s="97" t="s">
        <v>417</v>
      </c>
      <c r="I204" s="97" t="s">
        <v>418</v>
      </c>
      <c r="J204" s="130"/>
      <c r="K204" s="130" t="s">
        <v>72</v>
      </c>
      <c r="L204" s="130" t="s">
        <v>73</v>
      </c>
      <c r="M204" s="130" t="s">
        <v>369</v>
      </c>
      <c r="N204" s="97"/>
      <c r="O204" s="97"/>
      <c r="P204" s="97"/>
    </row>
    <row r="205" spans="1:16">
      <c r="A205" s="36"/>
      <c r="B205" s="95" t="s">
        <v>349</v>
      </c>
      <c r="C205" s="96">
        <v>37</v>
      </c>
      <c r="D205" s="103">
        <v>1</v>
      </c>
      <c r="E205" s="104">
        <v>7</v>
      </c>
      <c r="F205" s="104">
        <v>2</v>
      </c>
      <c r="G205" s="105">
        <v>1</v>
      </c>
      <c r="H205" s="97" t="s">
        <v>419</v>
      </c>
      <c r="I205" s="97" t="s">
        <v>420</v>
      </c>
      <c r="J205" s="97"/>
      <c r="K205" s="130" t="s">
        <v>421</v>
      </c>
      <c r="L205" s="130" t="s">
        <v>179</v>
      </c>
      <c r="M205" s="130" t="s">
        <v>253</v>
      </c>
      <c r="N205" s="130"/>
      <c r="O205" s="97"/>
      <c r="P205" s="97"/>
    </row>
    <row r="206" spans="1:16">
      <c r="A206" s="36"/>
      <c r="B206" s="95" t="s">
        <v>349</v>
      </c>
      <c r="C206" s="96">
        <v>38</v>
      </c>
      <c r="D206" s="103">
        <v>1</v>
      </c>
      <c r="E206" s="104">
        <v>7</v>
      </c>
      <c r="F206" s="104">
        <v>2</v>
      </c>
      <c r="G206" s="105">
        <v>2</v>
      </c>
      <c r="H206" s="97" t="s">
        <v>422</v>
      </c>
      <c r="I206" s="97" t="s">
        <v>423</v>
      </c>
      <c r="J206" s="97"/>
      <c r="K206" s="130" t="s">
        <v>72</v>
      </c>
      <c r="L206" s="130" t="s">
        <v>73</v>
      </c>
      <c r="M206" s="130" t="s">
        <v>253</v>
      </c>
      <c r="N206" s="130" t="s">
        <v>180</v>
      </c>
      <c r="O206" s="97"/>
      <c r="P206" s="97"/>
    </row>
    <row r="207" spans="1:16">
      <c r="A207" s="36"/>
      <c r="B207" s="95" t="s">
        <v>349</v>
      </c>
      <c r="C207" s="96">
        <v>45</v>
      </c>
      <c r="D207" s="103">
        <v>1</v>
      </c>
      <c r="E207" s="104">
        <v>7</v>
      </c>
      <c r="F207" s="104">
        <v>2</v>
      </c>
      <c r="G207" s="105">
        <v>3</v>
      </c>
      <c r="H207" s="97" t="s">
        <v>424</v>
      </c>
      <c r="I207" s="97" t="s">
        <v>425</v>
      </c>
      <c r="J207" s="130"/>
      <c r="K207" s="130"/>
      <c r="L207" s="130"/>
      <c r="M207" s="130"/>
      <c r="N207" s="130"/>
      <c r="O207" s="130"/>
      <c r="P207" s="130"/>
    </row>
    <row r="208" spans="1:16">
      <c r="A208" s="36"/>
      <c r="B208" s="95" t="s">
        <v>349</v>
      </c>
      <c r="C208" s="96">
        <v>46</v>
      </c>
      <c r="D208" s="103">
        <v>1</v>
      </c>
      <c r="E208" s="104">
        <v>7</v>
      </c>
      <c r="F208" s="104">
        <v>2</v>
      </c>
      <c r="G208" s="105">
        <v>4</v>
      </c>
      <c r="H208" s="97" t="s">
        <v>426</v>
      </c>
      <c r="I208" s="97" t="s">
        <v>427</v>
      </c>
      <c r="J208" s="130"/>
      <c r="K208" s="130"/>
      <c r="L208" s="130"/>
      <c r="M208" s="130"/>
      <c r="N208" s="130"/>
      <c r="O208" s="130"/>
      <c r="P208" s="130"/>
    </row>
    <row r="209" spans="1:35">
      <c r="B209" s="95" t="s">
        <v>349</v>
      </c>
      <c r="C209" s="96">
        <v>11</v>
      </c>
      <c r="D209" s="103">
        <v>1</v>
      </c>
      <c r="E209" s="104">
        <v>7</v>
      </c>
      <c r="F209" s="104">
        <v>2</v>
      </c>
      <c r="G209" s="105">
        <v>5</v>
      </c>
      <c r="H209" s="121" t="s">
        <v>428</v>
      </c>
      <c r="I209" s="121" t="s">
        <v>429</v>
      </c>
      <c r="J209" s="121"/>
      <c r="K209" s="121"/>
      <c r="L209" s="121"/>
      <c r="M209" s="121" t="s">
        <v>374</v>
      </c>
      <c r="N209" s="121" t="s">
        <v>430</v>
      </c>
      <c r="O209" s="121" t="s">
        <v>431</v>
      </c>
      <c r="P209" s="121"/>
    </row>
    <row r="210" spans="1:35">
      <c r="B210" s="95" t="s">
        <v>349</v>
      </c>
      <c r="C210" s="96">
        <v>28</v>
      </c>
      <c r="D210" s="103">
        <v>1</v>
      </c>
      <c r="E210" s="104">
        <v>7</v>
      </c>
      <c r="F210" s="104">
        <v>2</v>
      </c>
      <c r="G210" s="105">
        <v>6</v>
      </c>
      <c r="H210" s="97" t="s">
        <v>432</v>
      </c>
      <c r="I210" s="97" t="s">
        <v>433</v>
      </c>
      <c r="J210" s="97"/>
      <c r="K210" s="97" t="s">
        <v>210</v>
      </c>
      <c r="L210" s="97" t="s">
        <v>179</v>
      </c>
      <c r="M210" s="97"/>
      <c r="N210" s="97"/>
      <c r="O210" s="97"/>
      <c r="P210" s="97"/>
    </row>
    <row r="211" spans="1:35">
      <c r="B211" s="95" t="s">
        <v>349</v>
      </c>
      <c r="C211" s="96">
        <v>19</v>
      </c>
      <c r="D211" s="103">
        <v>1</v>
      </c>
      <c r="E211" s="104">
        <v>7</v>
      </c>
      <c r="F211" s="104">
        <v>2</v>
      </c>
      <c r="G211" s="105">
        <v>7</v>
      </c>
      <c r="H211" s="97" t="s">
        <v>434</v>
      </c>
      <c r="I211" s="97" t="s">
        <v>435</v>
      </c>
      <c r="J211" s="97"/>
      <c r="K211" s="97" t="s">
        <v>436</v>
      </c>
      <c r="L211" s="97" t="s">
        <v>437</v>
      </c>
      <c r="M211" s="97" t="s">
        <v>438</v>
      </c>
      <c r="N211" s="97"/>
      <c r="O211" s="97"/>
      <c r="P211" s="97"/>
    </row>
    <row r="212" spans="1:35">
      <c r="B212" s="95" t="s">
        <v>349</v>
      </c>
      <c r="C212" s="96">
        <v>50</v>
      </c>
      <c r="D212" s="103">
        <v>1</v>
      </c>
      <c r="E212" s="104">
        <v>7</v>
      </c>
      <c r="F212" s="104">
        <v>2</v>
      </c>
      <c r="G212" s="105">
        <v>8</v>
      </c>
      <c r="H212" s="97" t="s">
        <v>439</v>
      </c>
      <c r="I212" s="97" t="s">
        <v>440</v>
      </c>
      <c r="J212" s="130"/>
      <c r="K212" s="130"/>
      <c r="L212" s="130"/>
      <c r="M212" s="130"/>
      <c r="N212" s="130"/>
      <c r="O212" s="130"/>
      <c r="P212" s="130"/>
    </row>
    <row r="213" spans="1:35">
      <c r="B213" s="95" t="s">
        <v>349</v>
      </c>
      <c r="C213" s="96">
        <v>264</v>
      </c>
      <c r="D213" s="103">
        <v>1</v>
      </c>
      <c r="E213" s="104">
        <v>7</v>
      </c>
      <c r="F213" s="104">
        <v>2</v>
      </c>
      <c r="G213" s="105">
        <v>9</v>
      </c>
      <c r="H213" s="97" t="s">
        <v>441</v>
      </c>
      <c r="I213" s="97" t="s">
        <v>442</v>
      </c>
      <c r="J213" s="130"/>
      <c r="K213" s="130"/>
      <c r="L213" s="130"/>
      <c r="M213" s="143" t="s">
        <v>443</v>
      </c>
      <c r="N213" s="143" t="s">
        <v>180</v>
      </c>
      <c r="O213" s="130"/>
      <c r="P213" s="130"/>
    </row>
    <row r="214" spans="1:35">
      <c r="B214" s="95" t="s">
        <v>349</v>
      </c>
      <c r="C214" s="96">
        <v>277</v>
      </c>
      <c r="D214" s="103">
        <v>1</v>
      </c>
      <c r="E214" s="104">
        <v>7</v>
      </c>
      <c r="F214" s="104">
        <v>3</v>
      </c>
      <c r="G214" s="105">
        <v>0</v>
      </c>
      <c r="H214" s="97" t="s">
        <v>444</v>
      </c>
      <c r="I214" s="130" t="s">
        <v>445</v>
      </c>
      <c r="J214" s="130"/>
      <c r="K214" s="130"/>
      <c r="L214" s="130"/>
      <c r="M214" s="130"/>
      <c r="N214" s="130"/>
      <c r="O214" s="130"/>
      <c r="P214" s="130"/>
    </row>
    <row r="215" spans="1:35">
      <c r="B215" s="95" t="s">
        <v>349</v>
      </c>
      <c r="C215" s="96">
        <v>62</v>
      </c>
      <c r="D215" s="103">
        <v>2</v>
      </c>
      <c r="E215" s="104">
        <v>1</v>
      </c>
      <c r="F215" s="104">
        <v>1</v>
      </c>
      <c r="G215" s="105">
        <v>1</v>
      </c>
      <c r="H215" s="97" t="s">
        <v>446</v>
      </c>
      <c r="I215" s="97" t="s">
        <v>447</v>
      </c>
      <c r="J215" s="97"/>
      <c r="K215" s="97"/>
      <c r="L215" s="97" t="s">
        <v>46</v>
      </c>
      <c r="M215" s="97"/>
      <c r="N215" s="97"/>
      <c r="O215" s="97"/>
      <c r="P215" s="97"/>
    </row>
    <row r="216" spans="1:35">
      <c r="B216" s="95" t="s">
        <v>349</v>
      </c>
      <c r="C216" s="96">
        <v>63</v>
      </c>
      <c r="D216" s="103">
        <v>2</v>
      </c>
      <c r="E216" s="104">
        <v>1</v>
      </c>
      <c r="F216" s="104">
        <v>1</v>
      </c>
      <c r="G216" s="105">
        <v>2</v>
      </c>
      <c r="H216" s="97" t="s">
        <v>448</v>
      </c>
      <c r="I216" s="97" t="s">
        <v>447</v>
      </c>
      <c r="J216" s="97"/>
      <c r="K216" s="97"/>
      <c r="L216" s="97" t="s">
        <v>46</v>
      </c>
      <c r="M216" s="97"/>
      <c r="N216" s="97" t="s">
        <v>37</v>
      </c>
      <c r="O216" s="97"/>
      <c r="P216" s="97" t="s">
        <v>38</v>
      </c>
    </row>
    <row r="217" spans="1:35">
      <c r="B217" s="95" t="s">
        <v>349</v>
      </c>
      <c r="C217" s="96">
        <v>127</v>
      </c>
      <c r="D217" s="103">
        <v>2</v>
      </c>
      <c r="E217" s="104">
        <v>1</v>
      </c>
      <c r="F217" s="104">
        <v>1</v>
      </c>
      <c r="G217" s="105">
        <v>3</v>
      </c>
      <c r="H217" s="97" t="s">
        <v>449</v>
      </c>
      <c r="I217" s="97" t="s">
        <v>447</v>
      </c>
      <c r="J217" s="97"/>
      <c r="K217" s="97"/>
      <c r="L217" s="97"/>
      <c r="M217" s="97" t="s">
        <v>46</v>
      </c>
      <c r="N217" s="97"/>
      <c r="O217" s="97" t="s">
        <v>37</v>
      </c>
      <c r="P217" s="97"/>
    </row>
    <row r="218" spans="1:35">
      <c r="B218" s="95" t="s">
        <v>349</v>
      </c>
      <c r="C218" s="96">
        <v>262</v>
      </c>
      <c r="D218" s="103">
        <v>2</v>
      </c>
      <c r="E218" s="104">
        <v>1</v>
      </c>
      <c r="F218" s="104">
        <v>1</v>
      </c>
      <c r="G218" s="105">
        <v>4</v>
      </c>
      <c r="H218" s="97" t="s">
        <v>450</v>
      </c>
      <c r="I218" s="97" t="s">
        <v>451</v>
      </c>
      <c r="J218" s="130"/>
      <c r="K218" s="130"/>
      <c r="L218" s="130"/>
      <c r="M218" s="130"/>
      <c r="N218" s="130"/>
      <c r="O218" s="130"/>
      <c r="P218" s="130"/>
    </row>
    <row r="219" spans="1:35">
      <c r="A219" s="276"/>
      <c r="B219" s="287" t="s">
        <v>349</v>
      </c>
      <c r="C219" s="283">
        <v>262</v>
      </c>
      <c r="D219" s="278">
        <v>2</v>
      </c>
      <c r="E219" s="279">
        <v>1</v>
      </c>
      <c r="F219" s="279">
        <v>1</v>
      </c>
      <c r="G219" s="280">
        <v>5</v>
      </c>
      <c r="H219" s="281" t="s">
        <v>450</v>
      </c>
      <c r="I219" s="282" t="s">
        <v>1544</v>
      </c>
      <c r="J219" s="281"/>
      <c r="K219" s="281"/>
      <c r="L219" s="281"/>
      <c r="M219" s="281"/>
      <c r="N219" s="281"/>
      <c r="O219" s="281"/>
      <c r="P219" s="281"/>
    </row>
    <row r="220" spans="1:35">
      <c r="B220" s="95" t="s">
        <v>349</v>
      </c>
      <c r="C220" s="96">
        <v>85</v>
      </c>
      <c r="D220" s="103">
        <v>2</v>
      </c>
      <c r="E220" s="104">
        <v>4</v>
      </c>
      <c r="F220" s="104">
        <v>0</v>
      </c>
      <c r="G220" s="105">
        <v>0</v>
      </c>
      <c r="H220" s="97" t="s">
        <v>452</v>
      </c>
      <c r="I220" s="97" t="s">
        <v>453</v>
      </c>
      <c r="J220" s="97"/>
      <c r="K220" s="110"/>
      <c r="L220" s="110" t="s">
        <v>151</v>
      </c>
      <c r="M220" s="110" t="s">
        <v>152</v>
      </c>
      <c r="N220" s="110" t="s">
        <v>98</v>
      </c>
      <c r="O220" s="97"/>
      <c r="P220" s="97"/>
    </row>
    <row r="221" spans="1:35" s="117" customFormat="1">
      <c r="A221" s="93"/>
      <c r="B221" s="95" t="s">
        <v>349</v>
      </c>
      <c r="C221" s="96">
        <v>113</v>
      </c>
      <c r="D221" s="103">
        <v>2</v>
      </c>
      <c r="E221" s="104">
        <v>5</v>
      </c>
      <c r="F221" s="104">
        <v>0</v>
      </c>
      <c r="G221" s="105">
        <v>2</v>
      </c>
      <c r="H221" s="97" t="s">
        <v>454</v>
      </c>
      <c r="I221" s="97" t="s">
        <v>455</v>
      </c>
      <c r="J221" s="97"/>
      <c r="K221" s="97"/>
      <c r="L221" s="97"/>
      <c r="M221" s="97"/>
      <c r="N221" s="97" t="s">
        <v>99</v>
      </c>
      <c r="O221" s="97"/>
      <c r="P221" s="97"/>
      <c r="Q221" s="36"/>
      <c r="R221" s="36"/>
      <c r="S221" s="36"/>
      <c r="T221" s="36"/>
      <c r="U221" s="36"/>
      <c r="V221" s="36"/>
      <c r="W221" s="36"/>
      <c r="X221" s="36"/>
      <c r="Y221" s="36"/>
      <c r="Z221" s="36"/>
      <c r="AA221" s="36"/>
      <c r="AB221" s="36"/>
      <c r="AC221" s="36"/>
      <c r="AD221" s="36"/>
      <c r="AE221" s="36"/>
      <c r="AF221" s="36"/>
      <c r="AG221" s="36"/>
      <c r="AH221" s="36"/>
      <c r="AI221" s="36"/>
    </row>
    <row r="222" spans="1:35">
      <c r="B222" s="95" t="s">
        <v>349</v>
      </c>
      <c r="C222" s="96">
        <v>114</v>
      </c>
      <c r="D222" s="103">
        <v>2</v>
      </c>
      <c r="E222" s="104">
        <v>5</v>
      </c>
      <c r="F222" s="104">
        <v>0</v>
      </c>
      <c r="G222" s="105">
        <v>3</v>
      </c>
      <c r="H222" s="97" t="s">
        <v>456</v>
      </c>
      <c r="I222" s="97" t="s">
        <v>457</v>
      </c>
      <c r="J222" s="97"/>
      <c r="K222" s="97" t="s">
        <v>81</v>
      </c>
      <c r="L222" s="97" t="s">
        <v>82</v>
      </c>
      <c r="M222" s="97" t="s">
        <v>83</v>
      </c>
      <c r="N222" s="97"/>
      <c r="O222" s="97" t="s">
        <v>120</v>
      </c>
      <c r="P222" s="97"/>
    </row>
    <row r="223" spans="1:35">
      <c r="B223" s="95" t="s">
        <v>349</v>
      </c>
      <c r="C223" s="96">
        <v>64</v>
      </c>
      <c r="D223" s="103">
        <v>3</v>
      </c>
      <c r="E223" s="104">
        <v>1</v>
      </c>
      <c r="F223" s="104">
        <v>1</v>
      </c>
      <c r="G223" s="105">
        <v>0</v>
      </c>
      <c r="H223" s="97" t="s">
        <v>458</v>
      </c>
      <c r="I223" s="97" t="s">
        <v>49</v>
      </c>
      <c r="J223" s="97"/>
      <c r="K223" s="97"/>
      <c r="L223" s="97" t="s">
        <v>81</v>
      </c>
      <c r="M223" s="97"/>
      <c r="N223" s="97" t="s">
        <v>82</v>
      </c>
      <c r="O223" s="97"/>
      <c r="P223" s="97" t="s">
        <v>83</v>
      </c>
    </row>
    <row r="224" spans="1:35">
      <c r="B224" s="95" t="s">
        <v>349</v>
      </c>
      <c r="C224" s="96">
        <v>118</v>
      </c>
      <c r="D224" s="103">
        <v>3</v>
      </c>
      <c r="E224" s="104">
        <v>2</v>
      </c>
      <c r="F224" s="104">
        <v>1</v>
      </c>
      <c r="G224" s="105">
        <v>1</v>
      </c>
      <c r="H224" s="97" t="s">
        <v>459</v>
      </c>
      <c r="I224" s="97" t="s">
        <v>460</v>
      </c>
      <c r="J224" s="97"/>
      <c r="K224" s="97"/>
      <c r="L224" s="97" t="s">
        <v>92</v>
      </c>
      <c r="M224" s="97"/>
      <c r="N224" s="97"/>
      <c r="O224" s="97"/>
      <c r="P224" s="97"/>
    </row>
    <row r="225" spans="1:35">
      <c r="B225" s="111" t="s">
        <v>349</v>
      </c>
      <c r="C225" s="112">
        <v>120</v>
      </c>
      <c r="D225" s="113">
        <v>3</v>
      </c>
      <c r="E225" s="114">
        <v>2</v>
      </c>
      <c r="F225" s="114">
        <v>1</v>
      </c>
      <c r="G225" s="115">
        <v>2</v>
      </c>
      <c r="H225" s="116" t="s">
        <v>461</v>
      </c>
      <c r="I225" s="116" t="s">
        <v>460</v>
      </c>
      <c r="J225" s="116"/>
      <c r="K225" s="116"/>
      <c r="L225" s="116" t="s">
        <v>92</v>
      </c>
      <c r="M225" s="116"/>
      <c r="N225" s="116"/>
      <c r="O225" s="116"/>
      <c r="P225" s="116"/>
      <c r="Q225" s="117"/>
    </row>
    <row r="226" spans="1:35">
      <c r="A226" s="36"/>
      <c r="B226" s="95" t="s">
        <v>349</v>
      </c>
      <c r="C226" s="96">
        <v>151</v>
      </c>
      <c r="D226" s="103">
        <v>5</v>
      </c>
      <c r="E226" s="104">
        <v>0</v>
      </c>
      <c r="F226" s="104">
        <v>0</v>
      </c>
      <c r="G226" s="105">
        <v>5</v>
      </c>
      <c r="H226" s="97" t="s">
        <v>462</v>
      </c>
      <c r="I226" s="97" t="s">
        <v>463</v>
      </c>
      <c r="J226" s="110"/>
      <c r="K226" s="110"/>
      <c r="L226" s="110" t="s">
        <v>152</v>
      </c>
      <c r="M226" s="97"/>
      <c r="N226" s="110" t="s">
        <v>98</v>
      </c>
      <c r="O226" s="97"/>
      <c r="P226" s="97"/>
      <c r="R226" s="117"/>
      <c r="S226" s="117"/>
      <c r="T226" s="117"/>
      <c r="U226" s="117"/>
      <c r="V226" s="117"/>
      <c r="W226" s="117"/>
      <c r="X226" s="117"/>
      <c r="Y226" s="117"/>
      <c r="Z226" s="117"/>
      <c r="AA226" s="117"/>
      <c r="AB226" s="117"/>
      <c r="AC226" s="117"/>
      <c r="AD226" s="117"/>
      <c r="AE226" s="117"/>
      <c r="AF226" s="117"/>
      <c r="AG226" s="117"/>
      <c r="AH226" s="117"/>
      <c r="AI226" s="117"/>
    </row>
    <row r="227" spans="1:35">
      <c r="A227" s="36"/>
      <c r="B227" s="95" t="s">
        <v>349</v>
      </c>
      <c r="C227" s="96">
        <v>153</v>
      </c>
      <c r="D227" s="103">
        <v>5</v>
      </c>
      <c r="E227" s="104">
        <v>0</v>
      </c>
      <c r="F227" s="104">
        <v>0</v>
      </c>
      <c r="G227" s="105">
        <v>6</v>
      </c>
      <c r="H227" s="97" t="s">
        <v>464</v>
      </c>
      <c r="I227" s="97" t="s">
        <v>465</v>
      </c>
      <c r="J227" s="97"/>
      <c r="K227" s="97" t="s">
        <v>81</v>
      </c>
      <c r="L227" s="97" t="s">
        <v>82</v>
      </c>
      <c r="M227" s="97"/>
      <c r="N227" s="97" t="s">
        <v>83</v>
      </c>
      <c r="O227" s="97"/>
      <c r="P227" s="97"/>
    </row>
    <row r="228" spans="1:35">
      <c r="A228" s="36"/>
      <c r="B228" s="287" t="s">
        <v>349</v>
      </c>
      <c r="C228" s="283">
        <v>153</v>
      </c>
      <c r="D228" s="278">
        <v>5</v>
      </c>
      <c r="E228" s="279">
        <v>0</v>
      </c>
      <c r="F228" s="279">
        <v>1</v>
      </c>
      <c r="G228" s="280">
        <v>0</v>
      </c>
      <c r="H228" s="282" t="s">
        <v>1528</v>
      </c>
      <c r="I228" s="282" t="s">
        <v>1529</v>
      </c>
      <c r="J228" s="281"/>
      <c r="K228" s="281"/>
      <c r="L228" s="281"/>
      <c r="M228" s="299" t="s">
        <v>598</v>
      </c>
      <c r="N228" s="299" t="s">
        <v>604</v>
      </c>
      <c r="O228" s="281"/>
      <c r="P228" s="281"/>
    </row>
    <row r="229" spans="1:35">
      <c r="A229" s="36"/>
      <c r="B229" s="144" t="s">
        <v>349</v>
      </c>
      <c r="C229" s="145">
        <v>160</v>
      </c>
      <c r="D229" s="146">
        <v>6</v>
      </c>
      <c r="E229" s="147">
        <v>1</v>
      </c>
      <c r="F229" s="147">
        <v>0</v>
      </c>
      <c r="G229" s="148">
        <v>2</v>
      </c>
      <c r="H229" s="149" t="s">
        <v>466</v>
      </c>
      <c r="I229" s="149" t="s">
        <v>467</v>
      </c>
      <c r="J229" s="149"/>
      <c r="K229" s="149" t="s">
        <v>99</v>
      </c>
      <c r="L229" s="149"/>
      <c r="M229" s="149"/>
      <c r="N229" s="149"/>
      <c r="O229" s="149"/>
      <c r="P229" s="149"/>
    </row>
    <row r="230" spans="1:35">
      <c r="A230" s="36"/>
      <c r="B230" s="95" t="s">
        <v>349</v>
      </c>
      <c r="C230" s="96">
        <v>161</v>
      </c>
      <c r="D230" s="103">
        <v>6</v>
      </c>
      <c r="E230" s="104">
        <v>1</v>
      </c>
      <c r="F230" s="104">
        <v>0</v>
      </c>
      <c r="G230" s="105">
        <v>3</v>
      </c>
      <c r="H230" s="97" t="s">
        <v>468</v>
      </c>
      <c r="I230" s="97" t="s">
        <v>469</v>
      </c>
      <c r="J230" s="97"/>
      <c r="K230" s="97" t="s">
        <v>470</v>
      </c>
      <c r="L230" s="97"/>
      <c r="M230" s="97"/>
      <c r="N230" s="97"/>
      <c r="O230" s="97"/>
      <c r="P230" s="97"/>
    </row>
    <row r="231" spans="1:35">
      <c r="A231" s="36"/>
      <c r="B231" s="298" t="s">
        <v>349</v>
      </c>
      <c r="C231" s="277">
        <v>165</v>
      </c>
      <c r="D231" s="293">
        <v>6</v>
      </c>
      <c r="E231" s="294">
        <v>3</v>
      </c>
      <c r="F231" s="294">
        <v>0</v>
      </c>
      <c r="G231" s="295">
        <v>6</v>
      </c>
      <c r="H231" s="296" t="s">
        <v>1531</v>
      </c>
      <c r="I231" s="296" t="s">
        <v>467</v>
      </c>
      <c r="J231" s="296"/>
      <c r="K231" s="296" t="s">
        <v>99</v>
      </c>
      <c r="L231" s="296"/>
      <c r="M231" s="296"/>
      <c r="N231" s="296"/>
      <c r="O231" s="296"/>
      <c r="P231" s="296"/>
    </row>
    <row r="232" spans="1:35">
      <c r="A232" s="36"/>
      <c r="B232" s="95" t="s">
        <v>349</v>
      </c>
      <c r="C232" s="96">
        <v>195</v>
      </c>
      <c r="D232" s="103">
        <v>7</v>
      </c>
      <c r="E232" s="104">
        <v>0</v>
      </c>
      <c r="F232" s="104">
        <v>2</v>
      </c>
      <c r="G232" s="105">
        <v>4</v>
      </c>
      <c r="H232" s="97" t="s">
        <v>472</v>
      </c>
      <c r="I232" s="97" t="s">
        <v>473</v>
      </c>
      <c r="J232" s="97"/>
      <c r="K232" s="97"/>
      <c r="L232" s="97"/>
      <c r="M232" s="97"/>
      <c r="N232" s="97"/>
      <c r="O232" s="97"/>
      <c r="P232" s="97" t="s">
        <v>99</v>
      </c>
    </row>
    <row r="233" spans="1:35">
      <c r="A233" s="36"/>
      <c r="B233" s="95" t="s">
        <v>349</v>
      </c>
      <c r="C233" s="96">
        <v>172</v>
      </c>
      <c r="D233" s="103">
        <v>7</v>
      </c>
      <c r="E233" s="104">
        <v>0</v>
      </c>
      <c r="F233" s="104">
        <v>2</v>
      </c>
      <c r="G233" s="105">
        <v>5</v>
      </c>
      <c r="H233" s="97" t="s">
        <v>474</v>
      </c>
      <c r="I233" s="97" t="s">
        <v>475</v>
      </c>
      <c r="J233" s="97"/>
      <c r="K233" s="97"/>
      <c r="L233" s="97" t="s">
        <v>99</v>
      </c>
      <c r="M233" s="97"/>
      <c r="N233" s="97"/>
      <c r="O233" s="97"/>
      <c r="P233" s="97"/>
    </row>
    <row r="234" spans="1:35">
      <c r="A234" s="36"/>
      <c r="B234" s="95" t="s">
        <v>349</v>
      </c>
      <c r="C234" s="96">
        <v>188</v>
      </c>
      <c r="D234" s="103">
        <v>7</v>
      </c>
      <c r="E234" s="104">
        <v>0</v>
      </c>
      <c r="F234" s="104">
        <v>2</v>
      </c>
      <c r="G234" s="105">
        <v>5</v>
      </c>
      <c r="H234" s="121" t="s">
        <v>476</v>
      </c>
      <c r="I234" s="121" t="s">
        <v>477</v>
      </c>
      <c r="J234" s="121"/>
      <c r="K234" s="121" t="s">
        <v>105</v>
      </c>
      <c r="L234" s="121" t="s">
        <v>106</v>
      </c>
      <c r="M234" s="121"/>
      <c r="N234" s="121"/>
      <c r="O234" s="121"/>
      <c r="P234" s="121"/>
    </row>
    <row r="235" spans="1:35">
      <c r="A235" s="36"/>
      <c r="B235" s="95" t="s">
        <v>349</v>
      </c>
      <c r="C235" s="96">
        <v>193</v>
      </c>
      <c r="D235" s="103">
        <v>7</v>
      </c>
      <c r="E235" s="104">
        <v>0</v>
      </c>
      <c r="F235" s="104">
        <v>2</v>
      </c>
      <c r="G235" s="105">
        <v>6</v>
      </c>
      <c r="H235" s="97" t="s">
        <v>478</v>
      </c>
      <c r="I235" s="97" t="s">
        <v>479</v>
      </c>
      <c r="J235" s="97"/>
      <c r="K235" s="97"/>
      <c r="L235" s="97"/>
      <c r="M235" s="97" t="s">
        <v>99</v>
      </c>
      <c r="N235" s="97"/>
      <c r="O235" s="97"/>
      <c r="P235" s="97"/>
    </row>
    <row r="236" spans="1:35">
      <c r="A236" s="36"/>
      <c r="B236" s="95" t="s">
        <v>349</v>
      </c>
      <c r="C236" s="96">
        <v>67</v>
      </c>
      <c r="D236" s="103">
        <v>7</v>
      </c>
      <c r="E236" s="104">
        <v>0</v>
      </c>
      <c r="F236" s="104">
        <v>2</v>
      </c>
      <c r="G236" s="105">
        <v>7</v>
      </c>
      <c r="H236" s="97" t="s">
        <v>480</v>
      </c>
      <c r="I236" s="97" t="s">
        <v>481</v>
      </c>
      <c r="J236" s="97"/>
      <c r="K236" s="97"/>
      <c r="L236" s="97"/>
      <c r="M236" s="97"/>
      <c r="N236" s="97"/>
      <c r="O236" s="97" t="s">
        <v>99</v>
      </c>
      <c r="P236" s="97"/>
    </row>
    <row r="237" spans="1:35">
      <c r="A237" s="36"/>
      <c r="B237" s="95" t="s">
        <v>349</v>
      </c>
      <c r="C237" s="96">
        <v>204</v>
      </c>
      <c r="D237" s="103">
        <v>8</v>
      </c>
      <c r="E237" s="104">
        <v>2</v>
      </c>
      <c r="F237" s="104">
        <v>0</v>
      </c>
      <c r="G237" s="105">
        <v>4</v>
      </c>
      <c r="H237" s="97" t="s">
        <v>482</v>
      </c>
      <c r="I237" s="97" t="s">
        <v>483</v>
      </c>
      <c r="J237" s="97"/>
      <c r="K237" s="97"/>
      <c r="L237" s="97"/>
      <c r="M237" s="97"/>
      <c r="N237" s="97"/>
      <c r="O237" s="110" t="s">
        <v>484</v>
      </c>
      <c r="P237" s="97"/>
    </row>
    <row r="238" spans="1:35">
      <c r="A238" s="36"/>
      <c r="B238" s="95" t="s">
        <v>349</v>
      </c>
      <c r="C238" s="96">
        <v>207</v>
      </c>
      <c r="D238" s="103">
        <v>8</v>
      </c>
      <c r="E238" s="104">
        <v>3</v>
      </c>
      <c r="F238" s="104">
        <v>0</v>
      </c>
      <c r="G238" s="105">
        <v>2</v>
      </c>
      <c r="H238" s="97" t="s">
        <v>485</v>
      </c>
      <c r="I238" s="97" t="s">
        <v>463</v>
      </c>
      <c r="J238" s="110"/>
      <c r="K238" s="110" t="s">
        <v>151</v>
      </c>
      <c r="L238" s="110" t="s">
        <v>152</v>
      </c>
      <c r="M238" s="97"/>
      <c r="N238" s="110" t="s">
        <v>98</v>
      </c>
      <c r="O238" s="97"/>
      <c r="P238" s="97"/>
    </row>
    <row r="239" spans="1:35">
      <c r="A239" s="36"/>
      <c r="B239" s="111" t="s">
        <v>349</v>
      </c>
      <c r="C239" s="112">
        <v>123</v>
      </c>
      <c r="D239" s="113">
        <v>8</v>
      </c>
      <c r="E239" s="114">
        <v>4</v>
      </c>
      <c r="F239" s="114">
        <v>0</v>
      </c>
      <c r="G239" s="115">
        <v>8</v>
      </c>
      <c r="H239" s="165" t="s">
        <v>486</v>
      </c>
      <c r="I239" s="165" t="s">
        <v>487</v>
      </c>
      <c r="J239" s="165"/>
      <c r="K239" s="165"/>
      <c r="L239" s="165" t="s">
        <v>81</v>
      </c>
      <c r="M239" s="165" t="s">
        <v>152</v>
      </c>
      <c r="N239" s="165"/>
      <c r="O239" s="165" t="s">
        <v>98</v>
      </c>
      <c r="P239" s="165"/>
    </row>
    <row r="240" spans="1:35">
      <c r="A240" s="36"/>
      <c r="B240" s="95" t="s">
        <v>349</v>
      </c>
      <c r="C240" s="96">
        <v>208</v>
      </c>
      <c r="D240" s="103">
        <v>8</v>
      </c>
      <c r="E240" s="104">
        <v>4</v>
      </c>
      <c r="F240" s="104">
        <v>0</v>
      </c>
      <c r="G240" s="105">
        <v>9</v>
      </c>
      <c r="H240" s="97" t="s">
        <v>488</v>
      </c>
      <c r="I240" s="97" t="s">
        <v>489</v>
      </c>
      <c r="J240" s="97"/>
      <c r="K240" s="97"/>
      <c r="L240" s="110" t="s">
        <v>151</v>
      </c>
      <c r="M240" s="110"/>
      <c r="N240" s="110" t="s">
        <v>152</v>
      </c>
      <c r="O240" s="110" t="s">
        <v>98</v>
      </c>
      <c r="P240" s="97"/>
    </row>
    <row r="241" spans="1:16">
      <c r="A241" s="36"/>
      <c r="B241" s="95" t="s">
        <v>349</v>
      </c>
      <c r="C241" s="96">
        <v>199</v>
      </c>
      <c r="D241" s="103">
        <v>8</v>
      </c>
      <c r="E241" s="104">
        <v>7</v>
      </c>
      <c r="F241" s="104">
        <v>0</v>
      </c>
      <c r="G241" s="105">
        <v>0</v>
      </c>
      <c r="H241" s="97" t="s">
        <v>490</v>
      </c>
      <c r="I241" s="97" t="s">
        <v>491</v>
      </c>
      <c r="J241" s="97"/>
      <c r="K241" s="97"/>
      <c r="L241" s="97"/>
      <c r="M241" s="97" t="s">
        <v>492</v>
      </c>
      <c r="N241" s="97" t="s">
        <v>493</v>
      </c>
      <c r="O241" s="97" t="s">
        <v>494</v>
      </c>
      <c r="P241" s="97" t="s">
        <v>495</v>
      </c>
    </row>
    <row r="242" spans="1:16">
      <c r="A242" s="36"/>
      <c r="B242" s="95" t="s">
        <v>349</v>
      </c>
      <c r="C242" s="96">
        <v>200</v>
      </c>
      <c r="D242" s="103">
        <v>8</v>
      </c>
      <c r="E242" s="104">
        <v>7</v>
      </c>
      <c r="F242" s="104">
        <v>1</v>
      </c>
      <c r="G242" s="105">
        <v>0</v>
      </c>
      <c r="H242" s="97" t="s">
        <v>496</v>
      </c>
      <c r="I242" s="97" t="s">
        <v>497</v>
      </c>
      <c r="J242" s="97"/>
      <c r="K242" s="97"/>
      <c r="L242" s="97"/>
      <c r="M242" s="97"/>
      <c r="N242" s="97" t="s">
        <v>81</v>
      </c>
      <c r="O242" s="97"/>
      <c r="P242" s="97" t="s">
        <v>82</v>
      </c>
    </row>
    <row r="243" spans="1:16">
      <c r="A243" s="36"/>
      <c r="B243" s="95" t="s">
        <v>349</v>
      </c>
      <c r="C243" s="96">
        <v>255</v>
      </c>
      <c r="D243" s="103">
        <v>9</v>
      </c>
      <c r="E243" s="104">
        <v>0</v>
      </c>
      <c r="F243" s="104">
        <v>0</v>
      </c>
      <c r="G243" s="105">
        <v>1</v>
      </c>
      <c r="H243" s="121" t="s">
        <v>498</v>
      </c>
      <c r="I243" s="121" t="s">
        <v>499</v>
      </c>
      <c r="J243" s="121"/>
      <c r="K243" s="121" t="s">
        <v>162</v>
      </c>
      <c r="L243" s="121"/>
      <c r="M243" s="121" t="s">
        <v>163</v>
      </c>
      <c r="N243" s="121"/>
      <c r="O243" s="121"/>
      <c r="P243" s="121"/>
    </row>
    <row r="244" spans="1:16">
      <c r="A244" s="36"/>
      <c r="B244" s="95" t="s">
        <v>349</v>
      </c>
      <c r="C244" s="96">
        <v>256</v>
      </c>
      <c r="D244" s="103">
        <v>9</v>
      </c>
      <c r="E244" s="104">
        <v>0</v>
      </c>
      <c r="F244" s="104">
        <v>0</v>
      </c>
      <c r="G244" s="105">
        <v>2</v>
      </c>
      <c r="H244" s="97" t="s">
        <v>500</v>
      </c>
      <c r="I244" s="97" t="s">
        <v>501</v>
      </c>
      <c r="J244" s="97"/>
      <c r="K244" s="97"/>
      <c r="L244" s="97"/>
      <c r="M244" s="97"/>
      <c r="N244" s="97"/>
      <c r="O244" s="109" t="s">
        <v>502</v>
      </c>
      <c r="P244" s="109" t="s">
        <v>503</v>
      </c>
    </row>
    <row r="245" spans="1:16">
      <c r="A245" s="36"/>
      <c r="B245" s="95" t="s">
        <v>349</v>
      </c>
      <c r="C245" s="96">
        <v>257</v>
      </c>
      <c r="D245" s="103">
        <v>9</v>
      </c>
      <c r="E245" s="104">
        <v>0</v>
      </c>
      <c r="F245" s="104">
        <v>0</v>
      </c>
      <c r="G245" s="105">
        <v>3</v>
      </c>
      <c r="H245" s="97" t="s">
        <v>504</v>
      </c>
      <c r="I245" s="97" t="s">
        <v>505</v>
      </c>
      <c r="J245" s="97"/>
      <c r="K245" s="97"/>
      <c r="L245" s="97"/>
      <c r="M245" s="97"/>
      <c r="N245" s="97"/>
      <c r="O245" s="97"/>
      <c r="P245" s="97" t="s">
        <v>128</v>
      </c>
    </row>
    <row r="246" spans="1:16">
      <c r="A246" s="36"/>
      <c r="B246" s="95" t="s">
        <v>349</v>
      </c>
      <c r="C246" s="96">
        <v>258</v>
      </c>
      <c r="D246" s="103">
        <v>9</v>
      </c>
      <c r="E246" s="104">
        <v>0</v>
      </c>
      <c r="F246" s="104">
        <v>0</v>
      </c>
      <c r="G246" s="105">
        <v>4</v>
      </c>
      <c r="H246" s="97" t="s">
        <v>506</v>
      </c>
      <c r="I246" s="97" t="s">
        <v>507</v>
      </c>
      <c r="J246" s="97"/>
      <c r="K246" s="97"/>
      <c r="L246" s="97"/>
      <c r="M246" s="97"/>
      <c r="N246" s="97" t="s">
        <v>508</v>
      </c>
      <c r="O246" s="97"/>
      <c r="P246" s="97"/>
    </row>
    <row r="247" spans="1:16">
      <c r="A247" s="36"/>
      <c r="B247" s="95" t="s">
        <v>349</v>
      </c>
      <c r="C247" s="96">
        <v>259</v>
      </c>
      <c r="D247" s="103">
        <v>9</v>
      </c>
      <c r="E247" s="104">
        <v>0</v>
      </c>
      <c r="F247" s="104">
        <v>0</v>
      </c>
      <c r="G247" s="105">
        <v>5</v>
      </c>
      <c r="H247" s="97" t="s">
        <v>509</v>
      </c>
      <c r="I247" s="97" t="s">
        <v>507</v>
      </c>
      <c r="J247" s="97"/>
      <c r="K247" s="97" t="s">
        <v>508</v>
      </c>
      <c r="L247" s="97"/>
      <c r="M247" s="97"/>
      <c r="N247" s="97"/>
      <c r="O247" s="97"/>
      <c r="P247" s="97"/>
    </row>
    <row r="248" spans="1:16">
      <c r="A248" s="36"/>
      <c r="B248" s="95" t="s">
        <v>349</v>
      </c>
      <c r="C248" s="96">
        <v>260</v>
      </c>
      <c r="D248" s="103">
        <v>9</v>
      </c>
      <c r="E248" s="104">
        <v>0</v>
      </c>
      <c r="F248" s="104">
        <v>0</v>
      </c>
      <c r="G248" s="105">
        <v>6</v>
      </c>
      <c r="H248" s="97" t="s">
        <v>510</v>
      </c>
      <c r="I248" s="97" t="s">
        <v>507</v>
      </c>
      <c r="J248" s="97"/>
      <c r="K248" s="97"/>
      <c r="L248" s="97"/>
      <c r="M248" s="97"/>
      <c r="N248" s="97" t="s">
        <v>508</v>
      </c>
      <c r="O248" s="97"/>
      <c r="P248" s="97"/>
    </row>
    <row r="249" spans="1:16">
      <c r="A249" s="36"/>
      <c r="B249" s="95" t="s">
        <v>349</v>
      </c>
      <c r="C249" s="96">
        <v>261</v>
      </c>
      <c r="D249" s="103">
        <v>9</v>
      </c>
      <c r="E249" s="104">
        <v>0</v>
      </c>
      <c r="F249" s="104">
        <v>0</v>
      </c>
      <c r="G249" s="105">
        <v>7</v>
      </c>
      <c r="H249" s="97" t="s">
        <v>511</v>
      </c>
      <c r="I249" s="97" t="s">
        <v>507</v>
      </c>
      <c r="J249" s="97"/>
      <c r="K249" s="97"/>
      <c r="L249" s="97"/>
      <c r="M249" s="97"/>
      <c r="N249" s="97" t="s">
        <v>508</v>
      </c>
      <c r="O249" s="97"/>
      <c r="P249" s="97"/>
    </row>
    <row r="250" spans="1:16">
      <c r="A250" s="36"/>
      <c r="B250" s="124" t="s">
        <v>349</v>
      </c>
      <c r="C250" s="125">
        <v>264</v>
      </c>
      <c r="D250" s="126">
        <v>9</v>
      </c>
      <c r="E250" s="127">
        <v>4</v>
      </c>
      <c r="F250" s="127">
        <v>0</v>
      </c>
      <c r="G250" s="128">
        <v>5</v>
      </c>
      <c r="H250" s="109" t="s">
        <v>512</v>
      </c>
      <c r="I250" s="109" t="s">
        <v>301</v>
      </c>
      <c r="J250" s="129"/>
      <c r="K250" s="129"/>
      <c r="L250" s="129" t="s">
        <v>513</v>
      </c>
      <c r="M250" s="129" t="s">
        <v>514</v>
      </c>
      <c r="N250" s="129" t="s">
        <v>515</v>
      </c>
      <c r="O250" s="129"/>
      <c r="P250" s="129" t="s">
        <v>516</v>
      </c>
    </row>
    <row r="251" spans="1:16">
      <c r="A251" s="36"/>
      <c r="B251" s="95" t="s">
        <v>349</v>
      </c>
      <c r="C251" s="96">
        <v>230</v>
      </c>
      <c r="D251" s="103">
        <v>9</v>
      </c>
      <c r="E251" s="104">
        <v>5</v>
      </c>
      <c r="F251" s="104">
        <v>0</v>
      </c>
      <c r="G251" s="105">
        <v>1</v>
      </c>
      <c r="H251" s="97" t="s">
        <v>517</v>
      </c>
      <c r="I251" s="97" t="s">
        <v>518</v>
      </c>
      <c r="J251" s="97"/>
      <c r="K251" s="97"/>
      <c r="L251" s="150" t="s">
        <v>152</v>
      </c>
      <c r="M251" s="150"/>
      <c r="N251" s="150" t="s">
        <v>98</v>
      </c>
      <c r="O251" s="150" t="s">
        <v>153</v>
      </c>
      <c r="P251" s="110"/>
    </row>
    <row r="252" spans="1:16">
      <c r="A252" s="36"/>
      <c r="B252" s="95" t="s">
        <v>349</v>
      </c>
      <c r="C252" s="96">
        <v>231</v>
      </c>
      <c r="D252" s="103">
        <v>9</v>
      </c>
      <c r="E252" s="104">
        <v>5</v>
      </c>
      <c r="F252" s="104">
        <v>0</v>
      </c>
      <c r="G252" s="105">
        <v>2</v>
      </c>
      <c r="H252" s="97" t="s">
        <v>519</v>
      </c>
      <c r="I252" s="97" t="s">
        <v>518</v>
      </c>
      <c r="J252" s="97"/>
      <c r="K252" s="97"/>
      <c r="L252" s="150" t="s">
        <v>152</v>
      </c>
      <c r="M252" s="150"/>
      <c r="N252" s="150" t="s">
        <v>98</v>
      </c>
      <c r="O252" s="150" t="s">
        <v>153</v>
      </c>
      <c r="P252" s="110"/>
    </row>
    <row r="253" spans="1:16">
      <c r="A253" s="36"/>
      <c r="B253" s="95" t="s">
        <v>349</v>
      </c>
      <c r="C253" s="96">
        <v>159</v>
      </c>
      <c r="D253" s="103">
        <v>9</v>
      </c>
      <c r="E253" s="104">
        <v>6</v>
      </c>
      <c r="F253" s="104">
        <v>0</v>
      </c>
      <c r="G253" s="105">
        <v>1</v>
      </c>
      <c r="H253" s="121" t="s">
        <v>520</v>
      </c>
      <c r="I253" s="121" t="s">
        <v>521</v>
      </c>
      <c r="J253" s="121"/>
      <c r="K253" s="121"/>
      <c r="L253" s="121"/>
      <c r="M253" s="121" t="s">
        <v>81</v>
      </c>
      <c r="N253" s="121" t="s">
        <v>233</v>
      </c>
      <c r="O253" s="121" t="s">
        <v>82</v>
      </c>
      <c r="P253" s="121" t="s">
        <v>106</v>
      </c>
    </row>
    <row r="254" spans="1:16">
      <c r="A254" s="36"/>
      <c r="B254" s="95" t="s">
        <v>349</v>
      </c>
      <c r="C254" s="96">
        <v>73</v>
      </c>
      <c r="D254" s="103">
        <v>9</v>
      </c>
      <c r="E254" s="104">
        <v>6</v>
      </c>
      <c r="F254" s="104">
        <v>0</v>
      </c>
      <c r="G254" s="105">
        <v>6</v>
      </c>
      <c r="H254" s="121" t="s">
        <v>522</v>
      </c>
      <c r="I254" s="121" t="s">
        <v>523</v>
      </c>
      <c r="J254" s="121"/>
      <c r="K254" s="121" t="s">
        <v>99</v>
      </c>
      <c r="L254" s="121"/>
      <c r="M254" s="121"/>
      <c r="N254" s="121"/>
      <c r="O254" s="121"/>
      <c r="P254" s="121"/>
    </row>
    <row r="255" spans="1:16">
      <c r="A255" s="36"/>
      <c r="B255" s="95" t="s">
        <v>349</v>
      </c>
      <c r="C255" s="96">
        <v>74</v>
      </c>
      <c r="D255" s="103">
        <v>9</v>
      </c>
      <c r="E255" s="104">
        <v>6</v>
      </c>
      <c r="F255" s="104">
        <v>0</v>
      </c>
      <c r="G255" s="105">
        <v>7</v>
      </c>
      <c r="H255" s="121" t="s">
        <v>524</v>
      </c>
      <c r="I255" s="121" t="s">
        <v>523</v>
      </c>
      <c r="J255" s="121" t="s">
        <v>99</v>
      </c>
      <c r="K255" s="121"/>
      <c r="L255" s="121"/>
      <c r="M255" s="121"/>
      <c r="N255" s="121"/>
      <c r="O255" s="121"/>
      <c r="P255" s="121"/>
    </row>
    <row r="256" spans="1:16">
      <c r="A256" s="36"/>
      <c r="B256" s="95" t="s">
        <v>349</v>
      </c>
      <c r="C256" s="96">
        <v>75</v>
      </c>
      <c r="D256" s="103">
        <v>9</v>
      </c>
      <c r="E256" s="104">
        <v>6</v>
      </c>
      <c r="F256" s="104">
        <v>0</v>
      </c>
      <c r="G256" s="105">
        <v>8</v>
      </c>
      <c r="H256" s="121" t="s">
        <v>525</v>
      </c>
      <c r="I256" s="121" t="s">
        <v>523</v>
      </c>
      <c r="J256" s="121"/>
      <c r="K256" s="121"/>
      <c r="L256" s="121" t="s">
        <v>99</v>
      </c>
      <c r="M256" s="121"/>
      <c r="N256" s="121"/>
      <c r="O256" s="121"/>
      <c r="P256" s="121"/>
    </row>
    <row r="257" spans="1:16">
      <c r="A257" s="36"/>
      <c r="B257" s="95" t="s">
        <v>349</v>
      </c>
      <c r="C257" s="96">
        <v>76</v>
      </c>
      <c r="D257" s="103">
        <v>9</v>
      </c>
      <c r="E257" s="104">
        <v>6</v>
      </c>
      <c r="F257" s="104">
        <v>0</v>
      </c>
      <c r="G257" s="105">
        <v>9</v>
      </c>
      <c r="H257" s="121" t="s">
        <v>526</v>
      </c>
      <c r="I257" s="121" t="s">
        <v>523</v>
      </c>
      <c r="J257" s="121"/>
      <c r="K257" s="121"/>
      <c r="L257" s="121" t="s">
        <v>99</v>
      </c>
      <c r="M257" s="121"/>
      <c r="N257" s="121"/>
      <c r="O257" s="121"/>
      <c r="P257" s="121"/>
    </row>
    <row r="258" spans="1:16">
      <c r="A258" s="36"/>
      <c r="B258" s="95" t="s">
        <v>349</v>
      </c>
      <c r="C258" s="96">
        <v>78</v>
      </c>
      <c r="D258" s="103">
        <v>9</v>
      </c>
      <c r="E258" s="104">
        <v>6</v>
      </c>
      <c r="F258" s="104">
        <v>1</v>
      </c>
      <c r="G258" s="105">
        <v>0</v>
      </c>
      <c r="H258" s="97" t="s">
        <v>527</v>
      </c>
      <c r="I258" s="97" t="s">
        <v>528</v>
      </c>
      <c r="J258" s="97"/>
      <c r="K258" s="97"/>
      <c r="L258" s="97" t="s">
        <v>81</v>
      </c>
      <c r="M258" s="97" t="s">
        <v>82</v>
      </c>
      <c r="N258" s="97"/>
      <c r="O258" s="97" t="s">
        <v>83</v>
      </c>
      <c r="P258" s="97" t="s">
        <v>120</v>
      </c>
    </row>
    <row r="259" spans="1:16">
      <c r="A259" s="36"/>
      <c r="B259" s="95" t="s">
        <v>349</v>
      </c>
      <c r="C259" s="96">
        <v>79</v>
      </c>
      <c r="D259" s="103">
        <v>9</v>
      </c>
      <c r="E259" s="104">
        <v>6</v>
      </c>
      <c r="F259" s="104">
        <v>1</v>
      </c>
      <c r="G259" s="105">
        <v>1</v>
      </c>
      <c r="H259" s="97" t="s">
        <v>529</v>
      </c>
      <c r="I259" s="97" t="s">
        <v>227</v>
      </c>
      <c r="J259" s="97"/>
      <c r="K259" s="97"/>
      <c r="L259" s="97" t="s">
        <v>81</v>
      </c>
      <c r="M259" s="97" t="s">
        <v>82</v>
      </c>
      <c r="N259" s="97"/>
      <c r="O259" s="97" t="s">
        <v>83</v>
      </c>
      <c r="P259" s="97" t="s">
        <v>120</v>
      </c>
    </row>
    <row r="260" spans="1:16">
      <c r="A260" s="36"/>
      <c r="B260" s="95" t="s">
        <v>349</v>
      </c>
      <c r="C260" s="96">
        <v>89</v>
      </c>
      <c r="D260" s="103">
        <v>9</v>
      </c>
      <c r="E260" s="104">
        <v>6</v>
      </c>
      <c r="F260" s="104">
        <v>1</v>
      </c>
      <c r="G260" s="105">
        <v>2</v>
      </c>
      <c r="H260" s="97" t="s">
        <v>530</v>
      </c>
      <c r="I260" s="97" t="s">
        <v>275</v>
      </c>
      <c r="J260" s="97"/>
      <c r="K260" s="110"/>
      <c r="L260" s="110" t="s">
        <v>151</v>
      </c>
      <c r="M260" s="110" t="s">
        <v>152</v>
      </c>
      <c r="N260" s="110" t="s">
        <v>98</v>
      </c>
      <c r="O260" s="110" t="s">
        <v>153</v>
      </c>
      <c r="P260" s="97"/>
    </row>
    <row r="261" spans="1:16">
      <c r="A261" s="36"/>
      <c r="B261" s="95" t="s">
        <v>349</v>
      </c>
      <c r="C261" s="96">
        <v>96</v>
      </c>
      <c r="D261" s="103">
        <v>9</v>
      </c>
      <c r="E261" s="104">
        <v>6</v>
      </c>
      <c r="F261" s="104">
        <v>1</v>
      </c>
      <c r="G261" s="105">
        <v>3</v>
      </c>
      <c r="H261" s="97" t="s">
        <v>531</v>
      </c>
      <c r="I261" s="97" t="s">
        <v>532</v>
      </c>
      <c r="J261" s="97"/>
      <c r="K261" s="97"/>
      <c r="L261" s="97"/>
      <c r="M261" s="97" t="s">
        <v>38</v>
      </c>
      <c r="N261" s="97"/>
      <c r="O261" s="97"/>
      <c r="P261" s="97"/>
    </row>
    <row r="262" spans="1:16">
      <c r="A262" s="36"/>
      <c r="B262" s="95" t="s">
        <v>349</v>
      </c>
      <c r="C262" s="96">
        <v>98</v>
      </c>
      <c r="D262" s="103">
        <v>9</v>
      </c>
      <c r="E262" s="104">
        <v>6</v>
      </c>
      <c r="F262" s="104">
        <v>1</v>
      </c>
      <c r="G262" s="105">
        <v>4</v>
      </c>
      <c r="H262" s="97" t="s">
        <v>526</v>
      </c>
      <c r="I262" s="97" t="s">
        <v>533</v>
      </c>
      <c r="J262" s="97"/>
      <c r="K262" s="97"/>
      <c r="L262" s="97" t="s">
        <v>99</v>
      </c>
      <c r="M262" s="97"/>
      <c r="N262" s="97"/>
      <c r="O262" s="97"/>
      <c r="P262" s="97"/>
    </row>
    <row r="263" spans="1:16">
      <c r="A263" s="36"/>
      <c r="B263" s="95" t="s">
        <v>349</v>
      </c>
      <c r="C263" s="96">
        <v>107</v>
      </c>
      <c r="D263" s="103">
        <v>9</v>
      </c>
      <c r="E263" s="104">
        <v>6</v>
      </c>
      <c r="F263" s="104">
        <v>1</v>
      </c>
      <c r="G263" s="105">
        <v>5</v>
      </c>
      <c r="H263" s="97" t="s">
        <v>534</v>
      </c>
      <c r="I263" s="97" t="s">
        <v>535</v>
      </c>
      <c r="J263" s="97"/>
      <c r="K263" s="97"/>
      <c r="L263" s="97" t="s">
        <v>81</v>
      </c>
      <c r="M263" s="97" t="s">
        <v>82</v>
      </c>
      <c r="N263" s="97"/>
      <c r="O263" s="97" t="s">
        <v>83</v>
      </c>
      <c r="P263" s="97"/>
    </row>
    <row r="264" spans="1:16">
      <c r="A264" s="36"/>
      <c r="B264" s="95" t="s">
        <v>349</v>
      </c>
      <c r="C264" s="96">
        <v>108</v>
      </c>
      <c r="D264" s="103">
        <v>9</v>
      </c>
      <c r="E264" s="104">
        <v>6</v>
      </c>
      <c r="F264" s="104">
        <v>1</v>
      </c>
      <c r="G264" s="105">
        <v>6</v>
      </c>
      <c r="H264" s="97" t="s">
        <v>536</v>
      </c>
      <c r="I264" s="97" t="s">
        <v>535</v>
      </c>
      <c r="J264" s="97"/>
      <c r="K264" s="97"/>
      <c r="L264" s="97" t="s">
        <v>81</v>
      </c>
      <c r="M264" s="97" t="s">
        <v>82</v>
      </c>
      <c r="N264" s="97"/>
      <c r="O264" s="97" t="s">
        <v>83</v>
      </c>
      <c r="P264" s="97"/>
    </row>
    <row r="265" spans="1:16">
      <c r="A265" s="36"/>
      <c r="B265" s="95" t="s">
        <v>349</v>
      </c>
      <c r="C265" s="96">
        <v>111</v>
      </c>
      <c r="D265" s="103">
        <v>9</v>
      </c>
      <c r="E265" s="104">
        <v>6</v>
      </c>
      <c r="F265" s="104">
        <v>1</v>
      </c>
      <c r="G265" s="105">
        <v>8</v>
      </c>
      <c r="H265" s="97" t="s">
        <v>537</v>
      </c>
      <c r="I265" s="97" t="s">
        <v>127</v>
      </c>
      <c r="J265" s="97"/>
      <c r="K265" s="97"/>
      <c r="L265" s="97"/>
      <c r="M265" s="97"/>
      <c r="N265" s="97"/>
      <c r="O265" s="97"/>
      <c r="P265" s="97"/>
    </row>
    <row r="266" spans="1:16">
      <c r="A266" s="36"/>
      <c r="B266" s="95" t="s">
        <v>349</v>
      </c>
      <c r="C266" s="96">
        <v>112</v>
      </c>
      <c r="D266" s="103">
        <v>9</v>
      </c>
      <c r="E266" s="104">
        <v>6</v>
      </c>
      <c r="F266" s="104">
        <v>1</v>
      </c>
      <c r="G266" s="105">
        <v>9</v>
      </c>
      <c r="H266" s="97" t="s">
        <v>538</v>
      </c>
      <c r="I266" s="97" t="s">
        <v>539</v>
      </c>
      <c r="J266" s="97"/>
      <c r="K266" s="97"/>
      <c r="L266" s="110"/>
      <c r="M266" s="110" t="s">
        <v>82</v>
      </c>
      <c r="N266" s="110" t="s">
        <v>83</v>
      </c>
      <c r="O266" s="97" t="s">
        <v>120</v>
      </c>
      <c r="P266" s="97"/>
    </row>
    <row r="267" spans="1:16">
      <c r="A267" s="36"/>
      <c r="B267" s="95" t="s">
        <v>349</v>
      </c>
      <c r="C267" s="96">
        <v>232</v>
      </c>
      <c r="D267" s="103">
        <v>9</v>
      </c>
      <c r="E267" s="104">
        <v>6</v>
      </c>
      <c r="F267" s="104">
        <v>2</v>
      </c>
      <c r="G267" s="105">
        <v>1</v>
      </c>
      <c r="H267" s="121" t="s">
        <v>540</v>
      </c>
      <c r="I267" s="121" t="s">
        <v>541</v>
      </c>
      <c r="J267" s="121" t="s">
        <v>542</v>
      </c>
      <c r="K267" s="121"/>
      <c r="L267" s="121"/>
      <c r="M267" s="121"/>
      <c r="N267" s="121"/>
      <c r="O267" s="121"/>
      <c r="P267" s="121"/>
    </row>
    <row r="268" spans="1:16">
      <c r="A268" s="36"/>
      <c r="B268" s="95" t="s">
        <v>349</v>
      </c>
      <c r="C268" s="96">
        <v>233</v>
      </c>
      <c r="D268" s="103">
        <v>9</v>
      </c>
      <c r="E268" s="104">
        <v>6</v>
      </c>
      <c r="F268" s="104">
        <v>2</v>
      </c>
      <c r="G268" s="105">
        <v>2</v>
      </c>
      <c r="H268" s="97" t="s">
        <v>543</v>
      </c>
      <c r="I268" s="97" t="s">
        <v>544</v>
      </c>
      <c r="J268" s="97"/>
      <c r="K268" s="97"/>
      <c r="L268" s="97"/>
      <c r="M268" s="97" t="s">
        <v>99</v>
      </c>
      <c r="N268" s="97"/>
      <c r="O268" s="97"/>
      <c r="P268" s="97"/>
    </row>
    <row r="269" spans="1:16">
      <c r="A269" s="36"/>
      <c r="B269" s="95" t="s">
        <v>349</v>
      </c>
      <c r="C269" s="96">
        <v>234</v>
      </c>
      <c r="D269" s="103">
        <v>9</v>
      </c>
      <c r="E269" s="104">
        <v>6</v>
      </c>
      <c r="F269" s="104">
        <v>2</v>
      </c>
      <c r="G269" s="105">
        <v>3</v>
      </c>
      <c r="H269" s="121" t="s">
        <v>545</v>
      </c>
      <c r="I269" s="121" t="s">
        <v>541</v>
      </c>
      <c r="J269" s="121"/>
      <c r="K269" s="121" t="s">
        <v>546</v>
      </c>
      <c r="L269" s="121"/>
      <c r="M269" s="121" t="s">
        <v>547</v>
      </c>
      <c r="N269" s="121"/>
      <c r="O269" s="121"/>
      <c r="P269" s="121"/>
    </row>
    <row r="270" spans="1:16">
      <c r="A270" s="36"/>
      <c r="B270" s="95" t="s">
        <v>349</v>
      </c>
      <c r="C270" s="96">
        <v>194</v>
      </c>
      <c r="D270" s="103">
        <v>9</v>
      </c>
      <c r="E270" s="104">
        <v>7</v>
      </c>
      <c r="F270" s="104">
        <v>0</v>
      </c>
      <c r="G270" s="105">
        <v>1</v>
      </c>
      <c r="H270" s="97" t="s">
        <v>548</v>
      </c>
      <c r="I270" s="97" t="s">
        <v>549</v>
      </c>
      <c r="J270" s="97"/>
      <c r="K270" s="97"/>
      <c r="L270" s="110" t="s">
        <v>81</v>
      </c>
      <c r="M270" s="110"/>
      <c r="N270" s="110" t="s">
        <v>82</v>
      </c>
      <c r="O270" s="97"/>
      <c r="P270" s="97"/>
    </row>
    <row r="271" spans="1:16">
      <c r="A271" s="36"/>
      <c r="B271" s="95" t="s">
        <v>349</v>
      </c>
      <c r="C271" s="96">
        <v>235</v>
      </c>
      <c r="D271" s="103">
        <v>9</v>
      </c>
      <c r="E271" s="104">
        <v>7</v>
      </c>
      <c r="F271" s="104">
        <v>0</v>
      </c>
      <c r="G271" s="105">
        <v>3</v>
      </c>
      <c r="H271" s="121" t="s">
        <v>550</v>
      </c>
      <c r="I271" s="121" t="s">
        <v>551</v>
      </c>
      <c r="J271" s="121"/>
      <c r="K271" s="121"/>
      <c r="L271" s="121"/>
      <c r="M271" s="121" t="s">
        <v>81</v>
      </c>
      <c r="N271" s="121" t="s">
        <v>82</v>
      </c>
      <c r="O271" s="121" t="s">
        <v>552</v>
      </c>
      <c r="P271" s="121" t="s">
        <v>83</v>
      </c>
    </row>
    <row r="272" spans="1:16">
      <c r="A272" s="36"/>
      <c r="B272" s="95" t="s">
        <v>349</v>
      </c>
      <c r="C272" s="96">
        <v>237</v>
      </c>
      <c r="D272" s="103">
        <v>9</v>
      </c>
      <c r="E272" s="104">
        <v>7</v>
      </c>
      <c r="F272" s="104">
        <v>0</v>
      </c>
      <c r="G272" s="105">
        <v>4</v>
      </c>
      <c r="H272" s="121" t="s">
        <v>553</v>
      </c>
      <c r="I272" s="121" t="s">
        <v>551</v>
      </c>
      <c r="J272" s="121"/>
      <c r="K272" s="121"/>
      <c r="L272" s="121"/>
      <c r="M272" s="121" t="s">
        <v>81</v>
      </c>
      <c r="N272" s="121" t="s">
        <v>82</v>
      </c>
      <c r="O272" s="121" t="s">
        <v>83</v>
      </c>
      <c r="P272" s="121" t="s">
        <v>554</v>
      </c>
    </row>
    <row r="273" spans="1:16">
      <c r="A273" s="36"/>
      <c r="B273" s="95" t="s">
        <v>349</v>
      </c>
      <c r="C273" s="96">
        <v>238</v>
      </c>
      <c r="D273" s="103">
        <v>9</v>
      </c>
      <c r="E273" s="104">
        <v>7</v>
      </c>
      <c r="F273" s="104">
        <v>0</v>
      </c>
      <c r="G273" s="105">
        <v>6</v>
      </c>
      <c r="H273" s="97" t="s">
        <v>555</v>
      </c>
      <c r="I273" s="97" t="s">
        <v>471</v>
      </c>
      <c r="J273" s="97"/>
      <c r="K273" s="97"/>
      <c r="L273" s="110" t="s">
        <v>120</v>
      </c>
      <c r="M273" s="97"/>
      <c r="N273" s="97"/>
      <c r="O273" s="97"/>
      <c r="P273" s="97"/>
    </row>
    <row r="274" spans="1:16">
      <c r="A274" s="36"/>
      <c r="B274" s="95" t="s">
        <v>349</v>
      </c>
      <c r="C274" s="96">
        <v>240</v>
      </c>
      <c r="D274" s="103">
        <v>9</v>
      </c>
      <c r="E274" s="104">
        <v>7</v>
      </c>
      <c r="F274" s="104">
        <v>0</v>
      </c>
      <c r="G274" s="105">
        <v>7</v>
      </c>
      <c r="H274" s="97" t="s">
        <v>556</v>
      </c>
      <c r="I274" s="97" t="s">
        <v>549</v>
      </c>
      <c r="J274" s="97"/>
      <c r="K274" s="97"/>
      <c r="L274" s="97"/>
      <c r="M274" s="110" t="s">
        <v>81</v>
      </c>
      <c r="N274" s="110"/>
      <c r="O274" s="110" t="s">
        <v>82</v>
      </c>
      <c r="P274" s="97"/>
    </row>
    <row r="275" spans="1:16">
      <c r="A275" s="36"/>
      <c r="B275" s="95" t="s">
        <v>349</v>
      </c>
      <c r="C275" s="96">
        <v>241</v>
      </c>
      <c r="D275" s="103">
        <v>9</v>
      </c>
      <c r="E275" s="104">
        <v>7</v>
      </c>
      <c r="F275" s="104">
        <v>0</v>
      </c>
      <c r="G275" s="105">
        <v>8</v>
      </c>
      <c r="H275" s="97" t="s">
        <v>557</v>
      </c>
      <c r="I275" s="97" t="s">
        <v>471</v>
      </c>
      <c r="J275" s="97"/>
      <c r="K275" s="97"/>
      <c r="L275" s="97"/>
      <c r="M275" s="97"/>
      <c r="N275" s="97"/>
      <c r="O275" s="110" t="s">
        <v>120</v>
      </c>
      <c r="P275" s="97"/>
    </row>
    <row r="276" spans="1:16">
      <c r="A276" s="36"/>
      <c r="B276" s="95" t="s">
        <v>349</v>
      </c>
      <c r="C276" s="96">
        <v>242</v>
      </c>
      <c r="D276" s="103">
        <v>9</v>
      </c>
      <c r="E276" s="104">
        <v>7</v>
      </c>
      <c r="F276" s="104">
        <v>0</v>
      </c>
      <c r="G276" s="105">
        <v>9</v>
      </c>
      <c r="H276" s="97" t="s">
        <v>558</v>
      </c>
      <c r="I276" s="97" t="s">
        <v>471</v>
      </c>
      <c r="J276" s="97"/>
      <c r="K276" s="97"/>
      <c r="L276" s="97"/>
      <c r="M276" s="97"/>
      <c r="N276" s="97"/>
      <c r="O276" s="110" t="s">
        <v>120</v>
      </c>
      <c r="P276" s="97"/>
    </row>
    <row r="277" spans="1:16">
      <c r="A277" s="36"/>
      <c r="B277" s="95" t="s">
        <v>349</v>
      </c>
      <c r="C277" s="96">
        <v>243</v>
      </c>
      <c r="D277" s="103">
        <v>9</v>
      </c>
      <c r="E277" s="104">
        <v>7</v>
      </c>
      <c r="F277" s="104">
        <v>1</v>
      </c>
      <c r="G277" s="105">
        <v>0</v>
      </c>
      <c r="H277" s="97" t="s">
        <v>559</v>
      </c>
      <c r="I277" s="97" t="s">
        <v>560</v>
      </c>
      <c r="J277" s="97"/>
      <c r="K277" s="97"/>
      <c r="L277" s="97"/>
      <c r="M277" s="97"/>
      <c r="N277" s="97"/>
      <c r="O277" s="110" t="s">
        <v>82</v>
      </c>
      <c r="P277" s="97"/>
    </row>
    <row r="278" spans="1:16">
      <c r="A278" s="36"/>
      <c r="B278" s="95" t="s">
        <v>349</v>
      </c>
      <c r="C278" s="96">
        <v>244</v>
      </c>
      <c r="D278" s="103">
        <v>9</v>
      </c>
      <c r="E278" s="104">
        <v>7</v>
      </c>
      <c r="F278" s="104">
        <v>1</v>
      </c>
      <c r="G278" s="105">
        <v>5</v>
      </c>
      <c r="H278" s="121" t="s">
        <v>561</v>
      </c>
      <c r="I278" s="121" t="s">
        <v>562</v>
      </c>
      <c r="J278" s="121" t="s">
        <v>81</v>
      </c>
      <c r="K278" s="121" t="s">
        <v>82</v>
      </c>
      <c r="L278" s="121" t="s">
        <v>83</v>
      </c>
      <c r="M278" s="121" t="s">
        <v>120</v>
      </c>
      <c r="N278" s="121"/>
      <c r="O278" s="140"/>
      <c r="P278" s="121"/>
    </row>
    <row r="279" spans="1:16">
      <c r="A279" s="36"/>
      <c r="B279" s="95" t="s">
        <v>349</v>
      </c>
      <c r="C279" s="96">
        <v>217</v>
      </c>
      <c r="D279" s="103">
        <v>9</v>
      </c>
      <c r="E279" s="104">
        <v>8</v>
      </c>
      <c r="F279" s="104">
        <v>2</v>
      </c>
      <c r="G279" s="105">
        <v>0</v>
      </c>
      <c r="H279" s="97" t="s">
        <v>563</v>
      </c>
      <c r="I279" s="97" t="s">
        <v>564</v>
      </c>
      <c r="J279" s="97"/>
      <c r="K279" s="97" t="s">
        <v>81</v>
      </c>
      <c r="L279" s="97"/>
      <c r="M279" s="97" t="s">
        <v>82</v>
      </c>
      <c r="N279" s="97" t="s">
        <v>234</v>
      </c>
      <c r="O279" s="97" t="s">
        <v>83</v>
      </c>
      <c r="P279" s="97"/>
    </row>
    <row r="280" spans="1:16">
      <c r="A280" s="36"/>
      <c r="B280" s="95" t="s">
        <v>349</v>
      </c>
      <c r="C280" s="96">
        <v>131</v>
      </c>
      <c r="D280" s="103">
        <v>9</v>
      </c>
      <c r="E280" s="104">
        <v>8</v>
      </c>
      <c r="F280" s="104">
        <v>2</v>
      </c>
      <c r="G280" s="105">
        <v>6</v>
      </c>
      <c r="H280" s="97" t="s">
        <v>565</v>
      </c>
      <c r="I280" s="97" t="s">
        <v>275</v>
      </c>
      <c r="J280" s="97"/>
      <c r="K280" s="110"/>
      <c r="L280" s="110" t="s">
        <v>151</v>
      </c>
      <c r="M280" s="110"/>
      <c r="N280" s="110" t="s">
        <v>152</v>
      </c>
      <c r="O280" s="97" t="s">
        <v>98</v>
      </c>
      <c r="P280" s="97"/>
    </row>
    <row r="281" spans="1:16">
      <c r="A281" s="36"/>
      <c r="B281" s="95" t="s">
        <v>349</v>
      </c>
      <c r="C281" s="96">
        <v>216</v>
      </c>
      <c r="D281" s="103">
        <v>9</v>
      </c>
      <c r="E281" s="104">
        <v>8</v>
      </c>
      <c r="F281" s="104">
        <v>2</v>
      </c>
      <c r="G281" s="105">
        <v>7</v>
      </c>
      <c r="H281" s="97" t="s">
        <v>566</v>
      </c>
      <c r="I281" s="97" t="s">
        <v>275</v>
      </c>
      <c r="J281" s="97"/>
      <c r="K281" s="97"/>
      <c r="L281" s="110" t="s">
        <v>151</v>
      </c>
      <c r="M281" s="110"/>
      <c r="N281" s="110" t="s">
        <v>152</v>
      </c>
      <c r="O281" s="110" t="s">
        <v>98</v>
      </c>
      <c r="P281" s="97"/>
    </row>
    <row r="282" spans="1:16">
      <c r="A282" s="36"/>
      <c r="B282" s="95" t="s">
        <v>349</v>
      </c>
      <c r="C282" s="96">
        <v>220</v>
      </c>
      <c r="D282" s="103">
        <v>9</v>
      </c>
      <c r="E282" s="104">
        <v>8</v>
      </c>
      <c r="F282" s="104">
        <v>2</v>
      </c>
      <c r="G282" s="105">
        <v>8</v>
      </c>
      <c r="H282" s="97" t="s">
        <v>567</v>
      </c>
      <c r="I282" s="97" t="s">
        <v>275</v>
      </c>
      <c r="J282" s="97"/>
      <c r="K282" s="97"/>
      <c r="L282" s="110" t="s">
        <v>151</v>
      </c>
      <c r="M282" s="110"/>
      <c r="N282" s="110" t="s">
        <v>152</v>
      </c>
      <c r="O282" s="110" t="s">
        <v>98</v>
      </c>
      <c r="P282" s="97"/>
    </row>
    <row r="283" spans="1:16">
      <c r="A283" s="36"/>
      <c r="B283" s="95" t="s">
        <v>349</v>
      </c>
      <c r="C283" s="96">
        <v>245</v>
      </c>
      <c r="D283" s="103">
        <v>9</v>
      </c>
      <c r="E283" s="104">
        <v>8</v>
      </c>
      <c r="F283" s="104">
        <v>2</v>
      </c>
      <c r="G283" s="105">
        <v>9</v>
      </c>
      <c r="H283" s="97" t="s">
        <v>568</v>
      </c>
      <c r="I283" s="97" t="s">
        <v>110</v>
      </c>
      <c r="J283" s="97"/>
      <c r="K283" s="97" t="s">
        <v>81</v>
      </c>
      <c r="L283" s="110" t="s">
        <v>82</v>
      </c>
      <c r="M283" s="110" t="s">
        <v>98</v>
      </c>
      <c r="N283" s="110" t="s">
        <v>153</v>
      </c>
      <c r="O283" s="97"/>
      <c r="P283" s="97"/>
    </row>
    <row r="284" spans="1:16">
      <c r="A284" s="36"/>
      <c r="B284" s="95" t="s">
        <v>349</v>
      </c>
      <c r="C284" s="96">
        <v>246</v>
      </c>
      <c r="D284" s="103">
        <v>9</v>
      </c>
      <c r="E284" s="104">
        <v>8</v>
      </c>
      <c r="F284" s="104">
        <v>3</v>
      </c>
      <c r="G284" s="105">
        <v>0</v>
      </c>
      <c r="H284" s="97" t="s">
        <v>569</v>
      </c>
      <c r="I284" s="97" t="s">
        <v>275</v>
      </c>
      <c r="J284" s="97"/>
      <c r="K284" s="97"/>
      <c r="L284" s="110" t="s">
        <v>570</v>
      </c>
      <c r="M284" s="110" t="s">
        <v>151</v>
      </c>
      <c r="N284" s="110" t="s">
        <v>152</v>
      </c>
      <c r="O284" s="110" t="s">
        <v>98</v>
      </c>
      <c r="P284" s="97"/>
    </row>
    <row r="285" spans="1:16">
      <c r="A285" s="36"/>
      <c r="B285" s="95" t="s">
        <v>349</v>
      </c>
      <c r="C285" s="96">
        <v>253</v>
      </c>
      <c r="D285" s="103">
        <v>9</v>
      </c>
      <c r="E285" s="104">
        <v>8</v>
      </c>
      <c r="F285" s="104">
        <v>3</v>
      </c>
      <c r="G285" s="105">
        <v>1</v>
      </c>
      <c r="H285" s="97" t="s">
        <v>571</v>
      </c>
      <c r="I285" s="97" t="s">
        <v>572</v>
      </c>
      <c r="J285" s="97"/>
      <c r="K285" s="97"/>
      <c r="L285" s="110" t="s">
        <v>81</v>
      </c>
      <c r="M285" s="110" t="s">
        <v>82</v>
      </c>
      <c r="N285" s="97"/>
      <c r="O285" s="97" t="s">
        <v>83</v>
      </c>
      <c r="P285" s="97"/>
    </row>
    <row r="286" spans="1:16">
      <c r="A286" s="36"/>
      <c r="B286" s="95" t="s">
        <v>349</v>
      </c>
      <c r="C286" s="96">
        <v>254</v>
      </c>
      <c r="D286" s="103">
        <v>9</v>
      </c>
      <c r="E286" s="104">
        <v>8</v>
      </c>
      <c r="F286" s="104">
        <v>3</v>
      </c>
      <c r="G286" s="105">
        <v>2</v>
      </c>
      <c r="H286" s="97" t="s">
        <v>573</v>
      </c>
      <c r="I286" s="97" t="s">
        <v>574</v>
      </c>
      <c r="J286" s="97"/>
      <c r="K286" s="97"/>
      <c r="L286" s="97"/>
      <c r="M286" s="97"/>
      <c r="N286" s="97"/>
      <c r="O286" s="97"/>
      <c r="P286" s="97"/>
    </row>
    <row r="287" spans="1:16">
      <c r="A287" s="36"/>
      <c r="B287" s="95" t="s">
        <v>349</v>
      </c>
      <c r="C287" s="96">
        <v>263</v>
      </c>
      <c r="D287" s="103">
        <v>9</v>
      </c>
      <c r="E287" s="104">
        <v>9</v>
      </c>
      <c r="F287" s="104">
        <v>6</v>
      </c>
      <c r="G287" s="105">
        <v>0</v>
      </c>
      <c r="H287" s="97" t="s">
        <v>575</v>
      </c>
      <c r="I287" s="97" t="s">
        <v>394</v>
      </c>
      <c r="J287" s="130"/>
      <c r="K287" s="130"/>
      <c r="L287" s="130"/>
      <c r="M287" s="130"/>
      <c r="N287" s="130"/>
      <c r="O287" s="130"/>
      <c r="P287" s="130"/>
    </row>
    <row r="288" spans="1:16">
      <c r="A288" s="36"/>
      <c r="B288" s="288" t="s">
        <v>349</v>
      </c>
      <c r="C288" s="289">
        <v>48</v>
      </c>
      <c r="D288" s="290">
        <v>6</v>
      </c>
      <c r="E288" s="291">
        <v>1</v>
      </c>
      <c r="F288" s="291">
        <v>1</v>
      </c>
      <c r="G288" s="292">
        <v>0</v>
      </c>
      <c r="H288" s="106" t="s">
        <v>576</v>
      </c>
      <c r="I288" s="106" t="s">
        <v>467</v>
      </c>
      <c r="J288" s="106"/>
      <c r="K288" s="106"/>
      <c r="L288" s="106" t="s">
        <v>99</v>
      </c>
      <c r="M288" s="106"/>
      <c r="N288" s="106"/>
      <c r="O288" s="106"/>
      <c r="P288" s="106"/>
    </row>
    <row r="289" spans="1:16">
      <c r="A289" s="36"/>
      <c r="B289" s="95" t="s">
        <v>349</v>
      </c>
      <c r="C289" s="96">
        <v>50</v>
      </c>
      <c r="D289" s="103">
        <v>3</v>
      </c>
      <c r="E289" s="104">
        <v>3</v>
      </c>
      <c r="F289" s="104">
        <v>0</v>
      </c>
      <c r="G289" s="105">
        <v>2</v>
      </c>
      <c r="H289" s="97" t="s">
        <v>577</v>
      </c>
      <c r="I289" s="97" t="s">
        <v>578</v>
      </c>
      <c r="J289" s="97"/>
      <c r="K289" s="97" t="s">
        <v>45</v>
      </c>
      <c r="L289" s="97"/>
      <c r="M289" s="97" t="s">
        <v>81</v>
      </c>
      <c r="N289" s="97" t="s">
        <v>82</v>
      </c>
      <c r="O289" s="97" t="s">
        <v>83</v>
      </c>
      <c r="P289" s="97"/>
    </row>
    <row r="290" spans="1:16">
      <c r="A290" s="36"/>
      <c r="H290" s="151"/>
      <c r="I290" s="151"/>
      <c r="J290" s="151"/>
      <c r="K290" s="151"/>
      <c r="L290" s="151"/>
      <c r="M290" s="151"/>
      <c r="N290" s="151"/>
      <c r="O290" s="151"/>
      <c r="P290" s="151"/>
    </row>
    <row r="291" spans="1:16">
      <c r="A291" s="36"/>
      <c r="B291" s="36"/>
      <c r="H291" s="151"/>
      <c r="I291" s="151"/>
      <c r="J291" s="151"/>
      <c r="K291" s="151"/>
      <c r="L291" s="151"/>
      <c r="M291" s="151"/>
      <c r="N291" s="151"/>
      <c r="O291" s="151"/>
      <c r="P291" s="151"/>
    </row>
    <row r="292" spans="1:16">
      <c r="A292" s="36"/>
      <c r="B292" s="36"/>
      <c r="H292" s="151"/>
      <c r="I292" s="151"/>
      <c r="J292" s="151"/>
      <c r="K292" s="151"/>
      <c r="L292" s="151"/>
      <c r="M292" s="151"/>
      <c r="N292" s="151"/>
      <c r="O292" s="151"/>
      <c r="P292" s="151"/>
    </row>
    <row r="293" spans="1:16">
      <c r="A293" s="36"/>
      <c r="B293" s="36"/>
      <c r="H293" s="151"/>
      <c r="I293" s="151"/>
      <c r="J293" s="151"/>
      <c r="K293" s="151"/>
      <c r="L293" s="151"/>
      <c r="M293" s="151"/>
      <c r="N293" s="151"/>
      <c r="O293" s="151"/>
      <c r="P293" s="151"/>
    </row>
    <row r="294" spans="1:16">
      <c r="A294" s="36"/>
      <c r="B294" s="36"/>
      <c r="H294" s="151"/>
      <c r="I294" s="151"/>
      <c r="J294" s="151"/>
      <c r="K294" s="151"/>
      <c r="L294" s="151"/>
      <c r="M294" s="151"/>
      <c r="N294" s="151"/>
      <c r="O294" s="151"/>
      <c r="P294" s="151"/>
    </row>
    <row r="295" spans="1:16">
      <c r="A295" s="36"/>
      <c r="B295" s="36"/>
      <c r="H295" s="151"/>
      <c r="I295" s="151"/>
      <c r="J295" s="151"/>
      <c r="K295" s="151"/>
      <c r="L295" s="151"/>
      <c r="M295" s="151"/>
      <c r="N295" s="151"/>
      <c r="O295" s="151"/>
      <c r="P295" s="151"/>
    </row>
    <row r="296" spans="1:16">
      <c r="A296" s="36"/>
      <c r="B296" s="36"/>
      <c r="H296" s="151"/>
      <c r="I296" s="151"/>
      <c r="J296" s="151"/>
      <c r="K296" s="151"/>
      <c r="L296" s="151"/>
      <c r="M296" s="151"/>
      <c r="N296" s="151"/>
      <c r="O296" s="151"/>
      <c r="P296" s="151"/>
    </row>
    <row r="297" spans="1:16">
      <c r="A297" s="36"/>
      <c r="B297" s="36"/>
      <c r="H297" s="151"/>
      <c r="I297" s="151"/>
      <c r="J297" s="151"/>
      <c r="K297" s="151"/>
      <c r="L297" s="151"/>
      <c r="M297" s="151"/>
      <c r="N297" s="151"/>
      <c r="O297" s="151"/>
      <c r="P297" s="151"/>
    </row>
    <row r="298" spans="1:16">
      <c r="A298" s="36"/>
      <c r="B298" s="36"/>
      <c r="H298" s="151"/>
      <c r="I298" s="151"/>
      <c r="J298" s="151"/>
      <c r="K298" s="151"/>
      <c r="L298" s="151"/>
      <c r="M298" s="151"/>
      <c r="N298" s="151"/>
      <c r="O298" s="151"/>
      <c r="P298" s="151"/>
    </row>
    <row r="299" spans="1:16">
      <c r="A299" s="36"/>
      <c r="B299" s="36"/>
      <c r="H299" s="151"/>
      <c r="I299" s="151"/>
      <c r="J299" s="151"/>
      <c r="K299" s="151"/>
      <c r="L299" s="151"/>
      <c r="M299" s="151"/>
      <c r="N299" s="151"/>
      <c r="O299" s="151"/>
      <c r="P299" s="151"/>
    </row>
    <row r="300" spans="1:16">
      <c r="A300" s="36"/>
      <c r="B300" s="36"/>
      <c r="H300" s="151"/>
      <c r="I300" s="151"/>
      <c r="J300" s="151"/>
      <c r="K300" s="151"/>
      <c r="L300" s="151"/>
      <c r="M300" s="151"/>
      <c r="N300" s="151"/>
      <c r="O300" s="151"/>
      <c r="P300" s="151"/>
    </row>
    <row r="301" spans="1:16">
      <c r="A301" s="36"/>
      <c r="B301" s="36"/>
      <c r="H301" s="151"/>
      <c r="I301" s="151"/>
      <c r="J301" s="151"/>
      <c r="K301" s="151"/>
      <c r="L301" s="151"/>
      <c r="M301" s="151"/>
      <c r="N301" s="151"/>
      <c r="O301" s="151"/>
      <c r="P301" s="151"/>
    </row>
    <row r="302" spans="1:16">
      <c r="A302" s="36"/>
      <c r="B302" s="36"/>
      <c r="H302" s="151"/>
      <c r="I302" s="151"/>
      <c r="J302" s="151"/>
      <c r="K302" s="151"/>
      <c r="L302" s="151"/>
      <c r="M302" s="151"/>
      <c r="N302" s="151"/>
      <c r="O302" s="151"/>
      <c r="P302" s="151"/>
    </row>
    <row r="303" spans="1:16">
      <c r="A303" s="36"/>
      <c r="B303" s="36"/>
      <c r="H303" s="151"/>
      <c r="I303" s="151"/>
      <c r="J303" s="151"/>
      <c r="K303" s="151"/>
      <c r="L303" s="151"/>
      <c r="M303" s="151"/>
      <c r="N303" s="151"/>
      <c r="O303" s="151"/>
      <c r="P303" s="151"/>
    </row>
    <row r="304" spans="1:16">
      <c r="A304" s="36"/>
      <c r="B304" s="36"/>
      <c r="H304" s="151"/>
      <c r="I304" s="151"/>
      <c r="J304" s="151"/>
      <c r="K304" s="151"/>
      <c r="L304" s="151"/>
      <c r="M304" s="151"/>
      <c r="N304" s="151"/>
      <c r="O304" s="151"/>
      <c r="P304" s="151"/>
    </row>
    <row r="305" spans="1:16">
      <c r="A305" s="36"/>
      <c r="B305" s="36"/>
      <c r="H305" s="151"/>
      <c r="I305" s="151"/>
      <c r="J305" s="151"/>
      <c r="K305" s="151"/>
      <c r="L305" s="151"/>
      <c r="M305" s="151"/>
      <c r="N305" s="151"/>
      <c r="O305" s="151"/>
      <c r="P305" s="151"/>
    </row>
    <row r="306" spans="1:16">
      <c r="A306" s="36"/>
      <c r="B306" s="36"/>
      <c r="H306" s="151"/>
      <c r="I306" s="151"/>
      <c r="J306" s="151"/>
      <c r="K306" s="151"/>
      <c r="L306" s="151"/>
      <c r="M306" s="151"/>
      <c r="N306" s="151"/>
      <c r="O306" s="151"/>
      <c r="P306" s="151"/>
    </row>
    <row r="307" spans="1:16">
      <c r="A307" s="36"/>
      <c r="B307" s="36"/>
      <c r="H307" s="151"/>
      <c r="I307" s="151"/>
      <c r="J307" s="151"/>
      <c r="K307" s="151"/>
      <c r="L307" s="151"/>
      <c r="M307" s="151"/>
      <c r="N307" s="151"/>
      <c r="O307" s="151"/>
      <c r="P307" s="151"/>
    </row>
    <row r="308" spans="1:16">
      <c r="A308" s="36"/>
      <c r="B308" s="36"/>
      <c r="H308" s="151"/>
      <c r="I308" s="151"/>
      <c r="J308" s="151"/>
      <c r="K308" s="151"/>
      <c r="L308" s="151"/>
      <c r="M308" s="151"/>
      <c r="N308" s="151"/>
      <c r="O308" s="151"/>
      <c r="P308" s="151"/>
    </row>
    <row r="309" spans="1:16">
      <c r="A309" s="36"/>
      <c r="B309" s="36"/>
      <c r="H309" s="151"/>
      <c r="I309" s="151"/>
      <c r="J309" s="151"/>
      <c r="K309" s="151"/>
      <c r="L309" s="151"/>
      <c r="M309" s="151"/>
      <c r="N309" s="151"/>
      <c r="O309" s="151"/>
      <c r="P309" s="151"/>
    </row>
    <row r="310" spans="1:16">
      <c r="A310" s="36"/>
      <c r="B310" s="36"/>
      <c r="H310" s="151"/>
      <c r="I310" s="151"/>
      <c r="J310" s="151"/>
      <c r="K310" s="151"/>
      <c r="L310" s="151"/>
      <c r="M310" s="151"/>
      <c r="N310" s="151"/>
      <c r="O310" s="151"/>
      <c r="P310" s="151"/>
    </row>
    <row r="311" spans="1:16">
      <c r="A311" s="36"/>
      <c r="B311" s="36"/>
      <c r="H311" s="151"/>
      <c r="I311" s="151"/>
      <c r="J311" s="151"/>
      <c r="K311" s="151"/>
      <c r="L311" s="151"/>
      <c r="M311" s="151"/>
      <c r="N311" s="151"/>
      <c r="O311" s="151"/>
      <c r="P311" s="151"/>
    </row>
    <row r="312" spans="1:16">
      <c r="A312" s="36"/>
      <c r="B312" s="36"/>
      <c r="H312" s="151"/>
      <c r="I312" s="151"/>
      <c r="J312" s="151"/>
      <c r="K312" s="151"/>
      <c r="L312" s="151"/>
      <c r="M312" s="151"/>
      <c r="N312" s="151"/>
      <c r="O312" s="151"/>
      <c r="P312" s="151"/>
    </row>
    <row r="313" spans="1:16">
      <c r="A313" s="36"/>
      <c r="B313" s="36"/>
      <c r="H313" s="151"/>
      <c r="I313" s="151"/>
      <c r="J313" s="151"/>
      <c r="K313" s="151"/>
      <c r="L313" s="151"/>
      <c r="M313" s="151"/>
      <c r="N313" s="151"/>
      <c r="O313" s="151"/>
      <c r="P313" s="151"/>
    </row>
    <row r="314" spans="1:16">
      <c r="A314" s="36"/>
      <c r="B314" s="36"/>
      <c r="H314" s="151"/>
      <c r="I314" s="151"/>
      <c r="J314" s="151"/>
      <c r="K314" s="151"/>
      <c r="L314" s="151"/>
      <c r="M314" s="151"/>
      <c r="N314" s="151"/>
      <c r="O314" s="151"/>
      <c r="P314" s="151"/>
    </row>
    <row r="315" spans="1:16">
      <c r="A315" s="36"/>
      <c r="B315" s="36"/>
      <c r="H315" s="151"/>
      <c r="I315" s="151"/>
      <c r="J315" s="151"/>
      <c r="K315" s="151"/>
      <c r="L315" s="151"/>
      <c r="M315" s="151"/>
      <c r="N315" s="151"/>
      <c r="O315" s="151"/>
      <c r="P315" s="151"/>
    </row>
    <row r="316" spans="1:16">
      <c r="A316" s="36"/>
      <c r="B316" s="36"/>
      <c r="H316" s="151"/>
      <c r="I316" s="151"/>
      <c r="J316" s="151"/>
      <c r="K316" s="151"/>
      <c r="L316" s="151"/>
      <c r="M316" s="151"/>
      <c r="N316" s="151"/>
      <c r="O316" s="151"/>
      <c r="P316" s="151"/>
    </row>
    <row r="317" spans="1:16">
      <c r="A317" s="36"/>
      <c r="B317" s="36"/>
      <c r="H317" s="151"/>
      <c r="I317" s="151"/>
      <c r="J317" s="151"/>
      <c r="K317" s="151"/>
      <c r="L317" s="151"/>
      <c r="M317" s="151"/>
      <c r="N317" s="151"/>
      <c r="O317" s="151"/>
      <c r="P317" s="151"/>
    </row>
    <row r="318" spans="1:16">
      <c r="A318" s="36"/>
      <c r="B318" s="36"/>
      <c r="H318" s="151"/>
      <c r="I318" s="151"/>
      <c r="J318" s="151"/>
      <c r="K318" s="151"/>
      <c r="L318" s="151"/>
      <c r="M318" s="151"/>
      <c r="N318" s="151"/>
      <c r="O318" s="151"/>
      <c r="P318" s="151"/>
    </row>
    <row r="319" spans="1:16">
      <c r="A319" s="36"/>
      <c r="B319" s="36"/>
      <c r="H319" s="151"/>
      <c r="I319" s="151"/>
      <c r="J319" s="151"/>
      <c r="K319" s="151"/>
      <c r="L319" s="151"/>
      <c r="M319" s="151"/>
      <c r="N319" s="151"/>
      <c r="O319" s="151"/>
      <c r="P319" s="151"/>
    </row>
    <row r="320" spans="1:16">
      <c r="A320" s="36"/>
      <c r="B320" s="36"/>
      <c r="H320" s="151"/>
      <c r="I320" s="151"/>
      <c r="J320" s="151"/>
      <c r="K320" s="151"/>
      <c r="L320" s="151"/>
      <c r="M320" s="151"/>
      <c r="N320" s="151"/>
      <c r="O320" s="151"/>
      <c r="P320" s="151"/>
    </row>
    <row r="321" spans="1:16">
      <c r="A321" s="36"/>
      <c r="B321" s="36"/>
      <c r="H321" s="151"/>
      <c r="I321" s="151"/>
      <c r="J321" s="151"/>
      <c r="K321" s="151"/>
      <c r="L321" s="151"/>
      <c r="M321" s="151"/>
      <c r="N321" s="151"/>
      <c r="O321" s="151"/>
      <c r="P321" s="151"/>
    </row>
    <row r="322" spans="1:16">
      <c r="A322" s="36"/>
      <c r="B322" s="36"/>
      <c r="H322" s="151"/>
      <c r="I322" s="151"/>
      <c r="J322" s="151"/>
      <c r="K322" s="151"/>
      <c r="L322" s="151"/>
      <c r="M322" s="151"/>
      <c r="N322" s="151"/>
      <c r="O322" s="151"/>
      <c r="P322" s="151"/>
    </row>
    <row r="323" spans="1:16">
      <c r="A323" s="36"/>
      <c r="B323" s="36"/>
      <c r="H323" s="151"/>
      <c r="I323" s="151"/>
      <c r="J323" s="151"/>
      <c r="K323" s="151"/>
      <c r="L323" s="151"/>
      <c r="M323" s="151"/>
      <c r="N323" s="151"/>
      <c r="O323" s="151"/>
      <c r="P323" s="151"/>
    </row>
    <row r="324" spans="1:16">
      <c r="A324" s="36"/>
      <c r="B324" s="36"/>
      <c r="H324" s="151"/>
      <c r="I324" s="151"/>
      <c r="J324" s="151"/>
      <c r="K324" s="151"/>
      <c r="L324" s="151"/>
      <c r="M324" s="151"/>
      <c r="N324" s="151"/>
      <c r="O324" s="151"/>
      <c r="P324" s="151"/>
    </row>
    <row r="325" spans="1:16">
      <c r="A325" s="36"/>
      <c r="B325" s="36"/>
      <c r="H325" s="151"/>
      <c r="I325" s="151"/>
      <c r="J325" s="151"/>
      <c r="K325" s="151"/>
      <c r="L325" s="151"/>
      <c r="M325" s="151"/>
      <c r="N325" s="151"/>
      <c r="O325" s="151"/>
      <c r="P325" s="151"/>
    </row>
    <row r="326" spans="1:16">
      <c r="A326" s="36"/>
      <c r="B326" s="36"/>
      <c r="H326" s="151"/>
      <c r="I326" s="151"/>
      <c r="J326" s="151"/>
      <c r="K326" s="151"/>
      <c r="L326" s="151"/>
      <c r="M326" s="151"/>
      <c r="N326" s="151"/>
      <c r="O326" s="151"/>
      <c r="P326" s="151"/>
    </row>
    <row r="327" spans="1:16">
      <c r="A327" s="36"/>
      <c r="B327" s="36"/>
      <c r="H327" s="151"/>
      <c r="I327" s="151"/>
      <c r="J327" s="151"/>
      <c r="K327" s="151"/>
      <c r="L327" s="151"/>
      <c r="M327" s="151"/>
      <c r="N327" s="151"/>
      <c r="O327" s="151"/>
      <c r="P327" s="151"/>
    </row>
    <row r="328" spans="1:16">
      <c r="A328" s="36"/>
      <c r="B328" s="36"/>
      <c r="H328" s="151"/>
      <c r="I328" s="151"/>
      <c r="J328" s="151"/>
      <c r="K328" s="151"/>
      <c r="L328" s="151"/>
      <c r="M328" s="151"/>
      <c r="N328" s="151"/>
      <c r="O328" s="151"/>
      <c r="P328" s="151"/>
    </row>
    <row r="329" spans="1:16">
      <c r="A329" s="36"/>
      <c r="B329" s="36"/>
      <c r="H329" s="151"/>
      <c r="I329" s="151"/>
      <c r="J329" s="151"/>
      <c r="K329" s="151"/>
      <c r="L329" s="151"/>
      <c r="M329" s="151"/>
      <c r="N329" s="151"/>
      <c r="O329" s="151"/>
      <c r="P329" s="151"/>
    </row>
    <row r="330" spans="1:16">
      <c r="A330" s="36"/>
      <c r="B330" s="36"/>
      <c r="H330" s="151"/>
      <c r="I330" s="151"/>
      <c r="J330" s="151"/>
      <c r="K330" s="151"/>
      <c r="L330" s="151"/>
      <c r="M330" s="151"/>
      <c r="N330" s="151"/>
      <c r="O330" s="151"/>
      <c r="P330" s="151"/>
    </row>
    <row r="331" spans="1:16">
      <c r="A331" s="36"/>
      <c r="B331" s="36"/>
      <c r="H331" s="151"/>
      <c r="I331" s="151"/>
      <c r="J331" s="151"/>
      <c r="K331" s="151"/>
      <c r="L331" s="151"/>
      <c r="M331" s="151"/>
      <c r="N331" s="151"/>
      <c r="O331" s="151"/>
      <c r="P331" s="151"/>
    </row>
    <row r="332" spans="1:16">
      <c r="A332" s="36"/>
      <c r="B332" s="36"/>
      <c r="H332" s="151"/>
      <c r="I332" s="151"/>
      <c r="J332" s="151"/>
      <c r="K332" s="151"/>
      <c r="L332" s="151"/>
      <c r="M332" s="151"/>
      <c r="N332" s="151"/>
      <c r="O332" s="151"/>
      <c r="P332" s="151"/>
    </row>
    <row r="333" spans="1:16">
      <c r="A333" s="36"/>
      <c r="B333" s="36"/>
      <c r="H333" s="151"/>
      <c r="I333" s="151"/>
      <c r="J333" s="151"/>
      <c r="K333" s="151"/>
      <c r="L333" s="151"/>
      <c r="M333" s="151"/>
      <c r="N333" s="151"/>
      <c r="O333" s="151"/>
      <c r="P333" s="151"/>
    </row>
    <row r="334" spans="1:16">
      <c r="A334" s="36"/>
      <c r="B334" s="36"/>
      <c r="H334" s="151"/>
      <c r="I334" s="151"/>
      <c r="J334" s="151"/>
      <c r="K334" s="151"/>
      <c r="L334" s="151"/>
      <c r="M334" s="151"/>
      <c r="N334" s="151"/>
      <c r="O334" s="151"/>
      <c r="P334" s="151"/>
    </row>
    <row r="335" spans="1:16">
      <c r="A335" s="36"/>
      <c r="B335" s="36"/>
      <c r="H335" s="151"/>
      <c r="I335" s="151"/>
      <c r="J335" s="151"/>
      <c r="K335" s="151"/>
      <c r="L335" s="151"/>
      <c r="M335" s="151"/>
      <c r="N335" s="151"/>
      <c r="O335" s="151"/>
      <c r="P335" s="151"/>
    </row>
    <row r="336" spans="1:16">
      <c r="A336" s="36"/>
      <c r="B336" s="36"/>
      <c r="H336" s="151"/>
      <c r="I336" s="151"/>
      <c r="J336" s="151"/>
      <c r="K336" s="151"/>
      <c r="L336" s="151"/>
      <c r="M336" s="151"/>
      <c r="N336" s="151"/>
      <c r="O336" s="151"/>
      <c r="P336" s="151"/>
    </row>
    <row r="337" spans="1:16">
      <c r="A337" s="36"/>
      <c r="B337" s="36"/>
      <c r="H337" s="151"/>
      <c r="I337" s="151"/>
      <c r="J337" s="151"/>
      <c r="K337" s="151"/>
      <c r="L337" s="151"/>
      <c r="M337" s="151"/>
      <c r="N337" s="151"/>
      <c r="O337" s="151"/>
      <c r="P337" s="151"/>
    </row>
    <row r="338" spans="1:16">
      <c r="A338" s="36"/>
      <c r="B338" s="36"/>
      <c r="H338" s="151"/>
      <c r="I338" s="151"/>
      <c r="J338" s="151"/>
      <c r="K338" s="151"/>
      <c r="L338" s="151"/>
      <c r="M338" s="151"/>
      <c r="N338" s="151"/>
      <c r="O338" s="151"/>
      <c r="P338" s="151"/>
    </row>
    <row r="339" spans="1:16">
      <c r="A339" s="36"/>
      <c r="B339" s="36"/>
      <c r="H339" s="151"/>
      <c r="I339" s="151"/>
      <c r="J339" s="151"/>
      <c r="K339" s="151"/>
      <c r="L339" s="151"/>
      <c r="M339" s="151"/>
      <c r="N339" s="151"/>
      <c r="O339" s="151"/>
      <c r="P339" s="151"/>
    </row>
    <row r="340" spans="1:16">
      <c r="A340" s="36"/>
      <c r="B340" s="36"/>
      <c r="H340" s="151"/>
      <c r="I340" s="151"/>
      <c r="J340" s="151"/>
      <c r="K340" s="151"/>
      <c r="L340" s="151"/>
      <c r="M340" s="151"/>
      <c r="N340" s="151"/>
      <c r="O340" s="151"/>
      <c r="P340" s="151"/>
    </row>
    <row r="341" spans="1:16">
      <c r="A341" s="36"/>
      <c r="B341" s="36"/>
      <c r="H341" s="151"/>
      <c r="I341" s="151"/>
      <c r="J341" s="151"/>
      <c r="K341" s="151"/>
      <c r="L341" s="151"/>
      <c r="M341" s="151"/>
      <c r="N341" s="151"/>
      <c r="O341" s="151"/>
      <c r="P341" s="151"/>
    </row>
    <row r="342" spans="1:16">
      <c r="A342" s="36"/>
      <c r="B342" s="36"/>
      <c r="H342" s="151"/>
      <c r="I342" s="151"/>
      <c r="J342" s="151"/>
      <c r="K342" s="151"/>
      <c r="L342" s="151"/>
      <c r="M342" s="151"/>
      <c r="N342" s="151"/>
      <c r="O342" s="151"/>
      <c r="P342" s="151"/>
    </row>
    <row r="343" spans="1:16">
      <c r="A343" s="36"/>
      <c r="B343" s="36"/>
      <c r="H343" s="151"/>
      <c r="I343" s="151"/>
      <c r="J343" s="151"/>
      <c r="K343" s="151"/>
      <c r="L343" s="151"/>
      <c r="M343" s="151"/>
      <c r="N343" s="151"/>
      <c r="O343" s="151"/>
      <c r="P343" s="151"/>
    </row>
    <row r="344" spans="1:16">
      <c r="A344" s="36"/>
      <c r="B344" s="36"/>
      <c r="H344" s="151"/>
      <c r="I344" s="151"/>
      <c r="J344" s="151"/>
      <c r="K344" s="151"/>
      <c r="L344" s="151"/>
      <c r="M344" s="151"/>
      <c r="N344" s="151"/>
      <c r="O344" s="151"/>
      <c r="P344" s="151"/>
    </row>
    <row r="345" spans="1:16">
      <c r="A345" s="36"/>
      <c r="B345" s="36"/>
      <c r="H345" s="151"/>
      <c r="I345" s="151"/>
      <c r="J345" s="151"/>
      <c r="K345" s="151"/>
      <c r="L345" s="151"/>
      <c r="M345" s="151"/>
      <c r="N345" s="151"/>
      <c r="O345" s="151"/>
      <c r="P345" s="151"/>
    </row>
    <row r="346" spans="1:16">
      <c r="A346" s="36"/>
      <c r="B346" s="36"/>
      <c r="H346" s="151"/>
      <c r="I346" s="151"/>
      <c r="J346" s="151"/>
      <c r="K346" s="151"/>
      <c r="L346" s="151"/>
      <c r="M346" s="151"/>
      <c r="N346" s="151"/>
      <c r="O346" s="151"/>
      <c r="P346" s="151"/>
    </row>
    <row r="347" spans="1:16">
      <c r="A347" s="36"/>
      <c r="B347" s="36"/>
      <c r="H347" s="151"/>
      <c r="I347" s="151"/>
      <c r="J347" s="151"/>
      <c r="K347" s="151"/>
      <c r="L347" s="151"/>
      <c r="M347" s="151"/>
      <c r="N347" s="151"/>
      <c r="O347" s="151"/>
      <c r="P347" s="151"/>
    </row>
    <row r="348" spans="1:16">
      <c r="A348" s="36"/>
      <c r="B348" s="36"/>
      <c r="H348" s="151"/>
      <c r="I348" s="151"/>
      <c r="J348" s="151"/>
      <c r="K348" s="151"/>
      <c r="L348" s="151"/>
      <c r="M348" s="151"/>
      <c r="N348" s="151"/>
      <c r="O348" s="151"/>
      <c r="P348" s="151"/>
    </row>
    <row r="349" spans="1:16">
      <c r="A349" s="36"/>
      <c r="B349" s="36"/>
      <c r="H349" s="151"/>
      <c r="I349" s="151"/>
      <c r="J349" s="151"/>
      <c r="K349" s="151"/>
      <c r="L349" s="151"/>
      <c r="M349" s="151"/>
      <c r="N349" s="151"/>
      <c r="O349" s="151"/>
      <c r="P349" s="151"/>
    </row>
    <row r="350" spans="1:16">
      <c r="A350" s="36"/>
      <c r="B350" s="36"/>
      <c r="H350" s="151"/>
      <c r="I350" s="151"/>
      <c r="J350" s="151"/>
      <c r="K350" s="151"/>
      <c r="L350" s="151"/>
      <c r="M350" s="151"/>
      <c r="N350" s="151"/>
      <c r="O350" s="151"/>
      <c r="P350" s="151"/>
    </row>
    <row r="351" spans="1:16">
      <c r="A351" s="36"/>
      <c r="B351" s="36"/>
      <c r="H351" s="151"/>
      <c r="I351" s="151"/>
      <c r="J351" s="151"/>
      <c r="K351" s="151"/>
      <c r="L351" s="151"/>
      <c r="M351" s="151"/>
      <c r="N351" s="151"/>
      <c r="O351" s="151"/>
      <c r="P351" s="151"/>
    </row>
    <row r="352" spans="1:16">
      <c r="A352" s="36"/>
      <c r="B352" s="36"/>
      <c r="H352" s="151"/>
      <c r="I352" s="151"/>
      <c r="J352" s="151"/>
      <c r="K352" s="151"/>
      <c r="L352" s="151"/>
      <c r="M352" s="151"/>
      <c r="N352" s="151"/>
      <c r="O352" s="151"/>
      <c r="P352" s="151"/>
    </row>
    <row r="353" spans="1:16">
      <c r="A353" s="36"/>
      <c r="B353" s="36"/>
      <c r="H353" s="151"/>
      <c r="I353" s="151"/>
      <c r="J353" s="151"/>
      <c r="K353" s="151"/>
      <c r="L353" s="151"/>
      <c r="M353" s="151"/>
      <c r="N353" s="151"/>
      <c r="O353" s="151"/>
      <c r="P353" s="151"/>
    </row>
    <row r="354" spans="1:16">
      <c r="A354" s="36"/>
      <c r="B354" s="36"/>
      <c r="H354" s="151"/>
      <c r="I354" s="151"/>
      <c r="J354" s="151"/>
      <c r="K354" s="151"/>
      <c r="L354" s="151"/>
      <c r="M354" s="151"/>
      <c r="N354" s="151"/>
      <c r="O354" s="151"/>
      <c r="P354" s="151"/>
    </row>
    <row r="355" spans="1:16">
      <c r="A355" s="36"/>
      <c r="B355" s="36"/>
      <c r="H355" s="151"/>
      <c r="I355" s="151"/>
      <c r="J355" s="151"/>
      <c r="K355" s="151"/>
      <c r="L355" s="151"/>
      <c r="M355" s="151"/>
      <c r="N355" s="151"/>
      <c r="O355" s="151"/>
      <c r="P355" s="151"/>
    </row>
    <row r="356" spans="1:16">
      <c r="A356" s="36"/>
      <c r="B356" s="36"/>
      <c r="H356" s="151"/>
      <c r="I356" s="151"/>
      <c r="J356" s="151"/>
      <c r="K356" s="151"/>
      <c r="L356" s="151"/>
      <c r="M356" s="151"/>
      <c r="N356" s="151"/>
      <c r="O356" s="151"/>
      <c r="P356" s="151"/>
    </row>
    <row r="357" spans="1:16">
      <c r="A357" s="36"/>
      <c r="B357" s="36"/>
      <c r="H357" s="151"/>
      <c r="I357" s="151"/>
      <c r="J357" s="151"/>
      <c r="K357" s="151"/>
      <c r="L357" s="151"/>
      <c r="M357" s="151"/>
      <c r="N357" s="151"/>
      <c r="O357" s="151"/>
      <c r="P357" s="151"/>
    </row>
    <row r="358" spans="1:16">
      <c r="A358" s="36"/>
      <c r="B358" s="36"/>
      <c r="H358" s="151"/>
      <c r="I358" s="151"/>
      <c r="J358" s="151"/>
      <c r="K358" s="151"/>
      <c r="L358" s="151"/>
      <c r="M358" s="151"/>
      <c r="N358" s="151"/>
      <c r="O358" s="151"/>
      <c r="P358" s="151"/>
    </row>
    <row r="359" spans="1:16">
      <c r="A359" s="36"/>
      <c r="B359" s="36"/>
      <c r="H359" s="151"/>
      <c r="I359" s="151"/>
      <c r="J359" s="151"/>
      <c r="K359" s="151"/>
      <c r="L359" s="151"/>
      <c r="M359" s="151"/>
      <c r="N359" s="151"/>
      <c r="O359" s="151"/>
      <c r="P359" s="151"/>
    </row>
    <row r="360" spans="1:16">
      <c r="A360" s="36"/>
      <c r="B360" s="36"/>
      <c r="H360" s="151"/>
      <c r="I360" s="151"/>
      <c r="J360" s="151"/>
      <c r="K360" s="151"/>
      <c r="L360" s="151"/>
      <c r="M360" s="151"/>
      <c r="N360" s="151"/>
      <c r="O360" s="151"/>
      <c r="P360" s="151"/>
    </row>
    <row r="361" spans="1:16">
      <c r="A361" s="36"/>
      <c r="B361" s="36"/>
      <c r="H361" s="151"/>
      <c r="I361" s="151"/>
      <c r="J361" s="151"/>
      <c r="K361" s="151"/>
      <c r="L361" s="151"/>
      <c r="M361" s="151"/>
      <c r="N361" s="151"/>
      <c r="O361" s="151"/>
      <c r="P361" s="151"/>
    </row>
    <row r="362" spans="1:16">
      <c r="A362" s="36"/>
      <c r="B362" s="36"/>
      <c r="H362" s="151"/>
      <c r="I362" s="151"/>
      <c r="J362" s="151"/>
      <c r="K362" s="151"/>
      <c r="L362" s="151"/>
      <c r="M362" s="151"/>
      <c r="N362" s="151"/>
      <c r="O362" s="151"/>
      <c r="P362" s="151"/>
    </row>
    <row r="363" spans="1:16">
      <c r="A363" s="36"/>
      <c r="B363" s="36"/>
      <c r="H363" s="151"/>
      <c r="I363" s="151"/>
      <c r="J363" s="151"/>
      <c r="K363" s="151"/>
      <c r="L363" s="151"/>
      <c r="M363" s="151"/>
      <c r="N363" s="151"/>
      <c r="O363" s="151"/>
      <c r="P363" s="151"/>
    </row>
    <row r="364" spans="1:16">
      <c r="A364" s="36"/>
      <c r="B364" s="36"/>
      <c r="H364" s="151"/>
      <c r="I364" s="151"/>
      <c r="J364" s="151"/>
      <c r="K364" s="151"/>
      <c r="L364" s="151"/>
      <c r="M364" s="151"/>
      <c r="N364" s="151"/>
      <c r="O364" s="151"/>
      <c r="P364" s="151"/>
    </row>
    <row r="365" spans="1:16">
      <c r="A365" s="36"/>
      <c r="B365" s="36"/>
      <c r="H365" s="151"/>
      <c r="I365" s="151"/>
      <c r="J365" s="151"/>
      <c r="K365" s="151"/>
      <c r="L365" s="151"/>
      <c r="M365" s="151"/>
      <c r="N365" s="151"/>
      <c r="O365" s="151"/>
      <c r="P365" s="151"/>
    </row>
    <row r="366" spans="1:16">
      <c r="A366" s="36"/>
      <c r="B366" s="36"/>
      <c r="H366" s="151"/>
      <c r="I366" s="151"/>
      <c r="J366" s="151"/>
      <c r="K366" s="151"/>
      <c r="L366" s="151"/>
      <c r="M366" s="151"/>
      <c r="N366" s="151"/>
      <c r="O366" s="151"/>
      <c r="P366" s="151"/>
    </row>
    <row r="367" spans="1:16">
      <c r="A367" s="36"/>
      <c r="B367" s="36"/>
      <c r="H367" s="151"/>
      <c r="I367" s="151"/>
      <c r="J367" s="151"/>
      <c r="K367" s="151"/>
      <c r="L367" s="151"/>
      <c r="M367" s="151"/>
      <c r="N367" s="151"/>
      <c r="O367" s="151"/>
      <c r="P367" s="151"/>
    </row>
    <row r="368" spans="1:16">
      <c r="A368" s="36"/>
      <c r="B368" s="36"/>
      <c r="H368" s="151"/>
      <c r="I368" s="151"/>
      <c r="J368" s="151"/>
      <c r="K368" s="151"/>
      <c r="L368" s="151"/>
      <c r="M368" s="151"/>
      <c r="N368" s="151"/>
      <c r="O368" s="151"/>
      <c r="P368" s="151"/>
    </row>
    <row r="369" spans="1:16">
      <c r="A369" s="36"/>
      <c r="B369" s="36"/>
      <c r="H369" s="151"/>
      <c r="I369" s="151"/>
      <c r="J369" s="151"/>
      <c r="K369" s="151"/>
      <c r="L369" s="151"/>
      <c r="M369" s="151"/>
      <c r="N369" s="151"/>
      <c r="O369" s="151"/>
      <c r="P369" s="151"/>
    </row>
    <row r="370" spans="1:16">
      <c r="A370" s="36"/>
      <c r="B370" s="36"/>
      <c r="H370" s="151"/>
      <c r="I370" s="151"/>
      <c r="J370" s="151"/>
      <c r="K370" s="151"/>
      <c r="L370" s="151"/>
      <c r="M370" s="151"/>
      <c r="N370" s="151"/>
      <c r="O370" s="151"/>
      <c r="P370" s="151"/>
    </row>
    <row r="371" spans="1:16">
      <c r="A371" s="36"/>
      <c r="B371" s="36"/>
      <c r="H371" s="151"/>
      <c r="I371" s="151"/>
      <c r="J371" s="151"/>
      <c r="K371" s="151"/>
      <c r="L371" s="151"/>
      <c r="M371" s="151"/>
      <c r="N371" s="151"/>
      <c r="O371" s="151"/>
      <c r="P371" s="151"/>
    </row>
    <row r="372" spans="1:16">
      <c r="A372" s="36"/>
      <c r="B372" s="36"/>
      <c r="H372" s="151"/>
      <c r="I372" s="151"/>
      <c r="J372" s="151"/>
      <c r="K372" s="151"/>
      <c r="L372" s="151"/>
      <c r="M372" s="151"/>
      <c r="N372" s="151"/>
      <c r="O372" s="151"/>
      <c r="P372" s="151"/>
    </row>
    <row r="373" spans="1:16">
      <c r="A373" s="36"/>
      <c r="B373" s="36"/>
      <c r="H373" s="151"/>
      <c r="I373" s="151"/>
      <c r="J373" s="151"/>
      <c r="K373" s="151"/>
      <c r="L373" s="151"/>
      <c r="M373" s="151"/>
      <c r="N373" s="151"/>
      <c r="O373" s="151"/>
      <c r="P373" s="151"/>
    </row>
    <row r="374" spans="1:16">
      <c r="A374" s="36"/>
      <c r="B374" s="36"/>
      <c r="H374" s="151"/>
      <c r="I374" s="151"/>
      <c r="J374" s="151"/>
      <c r="K374" s="151"/>
      <c r="L374" s="151"/>
      <c r="M374" s="151"/>
      <c r="N374" s="151"/>
      <c r="O374" s="151"/>
      <c r="P374" s="151"/>
    </row>
    <row r="375" spans="1:16">
      <c r="A375" s="36"/>
      <c r="B375" s="36"/>
      <c r="H375" s="151"/>
      <c r="I375" s="151"/>
      <c r="J375" s="151"/>
      <c r="K375" s="151"/>
      <c r="L375" s="151"/>
      <c r="M375" s="151"/>
      <c r="N375" s="151"/>
      <c r="O375" s="151"/>
      <c r="P375" s="151"/>
    </row>
    <row r="376" spans="1:16">
      <c r="A376" s="36"/>
      <c r="B376" s="36"/>
      <c r="H376" s="151"/>
      <c r="I376" s="151"/>
      <c r="J376" s="151"/>
      <c r="K376" s="151"/>
      <c r="L376" s="151"/>
      <c r="M376" s="151"/>
      <c r="N376" s="151"/>
      <c r="O376" s="151"/>
      <c r="P376" s="151"/>
    </row>
    <row r="377" spans="1:16">
      <c r="A377" s="36"/>
      <c r="B377" s="36"/>
      <c r="H377" s="151"/>
      <c r="I377" s="151"/>
      <c r="J377" s="151"/>
      <c r="K377" s="151"/>
      <c r="L377" s="151"/>
      <c r="M377" s="151"/>
      <c r="N377" s="151"/>
      <c r="O377" s="151"/>
      <c r="P377" s="151"/>
    </row>
    <row r="378" spans="1:16">
      <c r="A378" s="36"/>
      <c r="B378" s="36"/>
      <c r="H378" s="151"/>
      <c r="I378" s="151"/>
      <c r="J378" s="151"/>
      <c r="K378" s="151"/>
      <c r="L378" s="151"/>
      <c r="M378" s="151"/>
      <c r="N378" s="151"/>
      <c r="O378" s="151"/>
      <c r="P378" s="151"/>
    </row>
    <row r="379" spans="1:16">
      <c r="A379" s="36"/>
      <c r="B379" s="36"/>
      <c r="H379" s="151"/>
      <c r="I379" s="151"/>
      <c r="J379" s="151"/>
      <c r="K379" s="151"/>
      <c r="L379" s="151"/>
      <c r="M379" s="151"/>
      <c r="N379" s="151"/>
      <c r="O379" s="151"/>
      <c r="P379" s="151"/>
    </row>
    <row r="380" spans="1:16">
      <c r="A380" s="36"/>
      <c r="B380" s="36"/>
      <c r="H380" s="151"/>
      <c r="I380" s="151"/>
      <c r="J380" s="151"/>
      <c r="K380" s="151"/>
      <c r="L380" s="151"/>
      <c r="M380" s="151"/>
      <c r="N380" s="151"/>
      <c r="O380" s="151"/>
      <c r="P380" s="151"/>
    </row>
    <row r="381" spans="1:16">
      <c r="A381" s="36"/>
      <c r="B381" s="36"/>
      <c r="H381" s="151"/>
      <c r="I381" s="151"/>
      <c r="J381" s="151"/>
      <c r="K381" s="151"/>
      <c r="L381" s="151"/>
      <c r="M381" s="151"/>
      <c r="N381" s="151"/>
      <c r="O381" s="151"/>
      <c r="P381" s="151"/>
    </row>
    <row r="382" spans="1:16">
      <c r="A382" s="36"/>
      <c r="B382" s="36"/>
      <c r="H382" s="151"/>
      <c r="I382" s="151"/>
      <c r="J382" s="151"/>
      <c r="K382" s="151"/>
      <c r="L382" s="151"/>
      <c r="M382" s="151"/>
      <c r="N382" s="151"/>
      <c r="O382" s="151"/>
      <c r="P382" s="151"/>
    </row>
    <row r="383" spans="1:16">
      <c r="A383" s="36"/>
      <c r="B383" s="36"/>
      <c r="H383" s="151"/>
      <c r="I383" s="151"/>
      <c r="J383" s="151"/>
      <c r="K383" s="151"/>
      <c r="L383" s="151"/>
      <c r="M383" s="151"/>
      <c r="N383" s="151"/>
      <c r="O383" s="151"/>
      <c r="P383" s="151"/>
    </row>
    <row r="384" spans="1:16">
      <c r="A384" s="36"/>
      <c r="B384" s="36"/>
      <c r="H384" s="151"/>
      <c r="I384" s="151"/>
      <c r="J384" s="151"/>
      <c r="K384" s="151"/>
      <c r="L384" s="151"/>
      <c r="M384" s="151"/>
      <c r="N384" s="151"/>
      <c r="O384" s="151"/>
      <c r="P384" s="151"/>
    </row>
    <row r="385" spans="1:16">
      <c r="A385" s="36"/>
      <c r="B385" s="36"/>
      <c r="H385" s="151"/>
      <c r="I385" s="151"/>
      <c r="J385" s="151"/>
      <c r="K385" s="151"/>
      <c r="L385" s="151"/>
      <c r="M385" s="151"/>
      <c r="N385" s="151"/>
      <c r="O385" s="151"/>
      <c r="P385" s="151"/>
    </row>
    <row r="386" spans="1:16">
      <c r="A386" s="36"/>
      <c r="B386" s="36"/>
      <c r="H386" s="151"/>
      <c r="I386" s="151"/>
      <c r="J386" s="151"/>
      <c r="K386" s="151"/>
      <c r="L386" s="151"/>
      <c r="M386" s="151"/>
      <c r="N386" s="151"/>
      <c r="O386" s="151"/>
      <c r="P386" s="151"/>
    </row>
  </sheetData>
  <sheetProtection password="CC25" sheet="1" objects="1" scenarios="1" autoFilter="0"/>
  <autoFilter ref="A171:AI289">
    <filterColumn colId="3" showButton="0"/>
    <filterColumn colId="4" showButton="0"/>
    <filterColumn colId="5" showButton="0"/>
  </autoFilter>
  <mergeCells count="2">
    <mergeCell ref="D171:G171"/>
    <mergeCell ref="D4:P8"/>
  </mergeCells>
  <phoneticPr fontId="14"/>
  <pageMargins left="0.11811023622047245" right="0.11811023622047245" top="0.35433070866141736" bottom="0.35433070866141736" header="0.31496062992125984" footer="0.31496062992125984"/>
  <pageSetup paperSize="9" scale="9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74"/>
  <sheetViews>
    <sheetView topLeftCell="A153" workbookViewId="0">
      <selection activeCell="E160" sqref="E160"/>
    </sheetView>
  </sheetViews>
  <sheetFormatPr defaultColWidth="9" defaultRowHeight="13.5"/>
  <cols>
    <col min="1" max="1" width="9" customWidth="1"/>
    <col min="5" max="5" width="64" customWidth="1"/>
  </cols>
  <sheetData>
    <row r="1" spans="2:13">
      <c r="B1" s="1"/>
      <c r="C1" s="1"/>
      <c r="D1" s="2" t="s">
        <v>23</v>
      </c>
      <c r="E1" s="1" t="s">
        <v>43</v>
      </c>
      <c r="F1" s="1" t="s">
        <v>44</v>
      </c>
      <c r="G1" s="2"/>
      <c r="H1" s="2"/>
      <c r="I1" s="2"/>
      <c r="J1" s="2"/>
      <c r="K1" s="2"/>
      <c r="L1" s="2"/>
      <c r="M1" s="2"/>
    </row>
    <row r="2" spans="2:13">
      <c r="B2" s="1"/>
      <c r="C2" s="20" t="s">
        <v>1378</v>
      </c>
      <c r="D2" s="3" t="str">
        <f>TEXT(区分表Ａ・Ｂ!D6,"0")&amp;TEXT(区分表Ａ・Ｂ!E6,"0")&amp;TEXT(区分表Ａ・Ｂ!F6,"0")&amp;TEXT(区分表Ａ・Ｂ!G6,"0")</f>
        <v>2101</v>
      </c>
      <c r="E2" s="1" t="str">
        <f>区分表Ａ・Ｂ!H6</f>
        <v>FFJ検定</v>
      </c>
      <c r="F2" s="1" t="str">
        <f>区分表Ａ・Ｂ!I6</f>
        <v>日本学校農業クラブ連盟</v>
      </c>
      <c r="G2" s="2"/>
      <c r="H2" s="2"/>
      <c r="I2" s="2"/>
      <c r="J2" s="2"/>
      <c r="K2" s="2"/>
      <c r="L2" s="2"/>
      <c r="M2" s="2"/>
    </row>
    <row r="3" spans="2:13">
      <c r="C3" s="20" t="s">
        <v>1378</v>
      </c>
      <c r="D3" t="str">
        <f>TEXT(区分表Ａ・Ｂ!D9,"0")&amp;TEXT(区分表Ａ・Ｂ!E9,"0")&amp;TEXT(区分表Ａ・Ｂ!F9,"0")&amp;TEXT(区分表Ａ・Ｂ!G9,"0")</f>
        <v>1101</v>
      </c>
      <c r="E3" t="str">
        <f>区分表Ａ・Ｂ!H9</f>
        <v>プロジェクト発表会</v>
      </c>
      <c r="F3" t="str">
        <f>区分表Ａ・Ｂ!I9</f>
        <v>日本学校農業クラブ連盟/
ブロック学校農業クラブ連盟/
県学校農業クラブ連盟</v>
      </c>
    </row>
    <row r="4" spans="2:13">
      <c r="C4" s="20" t="s">
        <v>1378</v>
      </c>
      <c r="D4" t="str">
        <f>TEXT(区分表Ａ・Ｂ!D10,"0")&amp;TEXT(区分表Ａ・Ｂ!E10,"0")&amp;TEXT(区分表Ａ・Ｂ!F10,"0")&amp;TEXT(区分表Ａ・Ｂ!G10,"0")</f>
        <v>1102</v>
      </c>
      <c r="E4" t="str">
        <f>区分表Ａ・Ｂ!H10</f>
        <v>意見発表会</v>
      </c>
      <c r="F4" t="str">
        <f>区分表Ａ・Ｂ!I10</f>
        <v>日本学校農業クラブ連盟/
ブロック学校農業クラブ連盟/
県学校農業クラブ連盟</v>
      </c>
    </row>
    <row r="5" spans="2:13">
      <c r="C5" s="20" t="s">
        <v>1378</v>
      </c>
      <c r="D5" t="str">
        <f>TEXT(区分表Ａ・Ｂ!D11,"0")&amp;TEXT(区分表Ａ・Ｂ!E11,"0")&amp;TEXT(区分表Ａ・Ｂ!F11,"0")&amp;TEXT(区分表Ａ・Ｂ!G11,"0")</f>
        <v>1103</v>
      </c>
      <c r="E5" t="str">
        <f>区分表Ａ・Ｂ!H11</f>
        <v>平板測量競技会</v>
      </c>
      <c r="F5" t="str">
        <f>区分表Ａ・Ｂ!I11</f>
        <v>日本学校農業クラブ連盟/県学校農業クラブ連盟</v>
      </c>
    </row>
    <row r="6" spans="2:13">
      <c r="C6" s="20" t="s">
        <v>1378</v>
      </c>
      <c r="D6" t="str">
        <f>TEXT(区分表Ａ・Ｂ!D12,"0")&amp;TEXT(区分表Ａ・Ｂ!E12,"0")&amp;TEXT(区分表Ａ・Ｂ!F12,"0")&amp;TEXT(区分表Ａ・Ｂ!G12,"0")</f>
        <v>1104</v>
      </c>
      <c r="E6" t="str">
        <f>区分表Ａ・Ｂ!H12</f>
        <v>家畜審査競技会</v>
      </c>
      <c r="F6" t="str">
        <f>区分表Ａ・Ｂ!I12</f>
        <v>日本学校農業クラブ連盟/県学校農業クラブ連盟</v>
      </c>
    </row>
    <row r="7" spans="2:13">
      <c r="C7" s="20" t="s">
        <v>1378</v>
      </c>
      <c r="D7" t="str">
        <f>TEXT(区分表Ａ・Ｂ!D13,"0")&amp;TEXT(区分表Ａ・Ｂ!E13,"0")&amp;TEXT(区分表Ａ・Ｂ!F13,"0")&amp;TEXT(区分表Ａ・Ｂ!G13,"0")</f>
        <v>1105</v>
      </c>
      <c r="E7" t="str">
        <f>区分表Ａ・Ｂ!H13</f>
        <v>農業鑑定競技会（全国大会）</v>
      </c>
      <c r="F7" t="str">
        <f>区分表Ａ・Ｂ!I13</f>
        <v>日本学校農業クラブ連盟</v>
      </c>
    </row>
    <row r="8" spans="2:13">
      <c r="C8" s="20" t="s">
        <v>1378</v>
      </c>
      <c r="D8" t="str">
        <f>TEXT(区分表Ａ・Ｂ!D14,"0")&amp;TEXT(区分表Ａ・Ｂ!E14,"0")&amp;TEXT(区分表Ａ・Ｂ!F14,"0")&amp;TEXT(区分表Ａ・Ｂ!G14,"0")</f>
        <v>1106</v>
      </c>
      <c r="E8" t="str">
        <f>区分表Ａ・Ｂ!H14</f>
        <v>農業情報処理競技会</v>
      </c>
      <c r="F8" t="str">
        <f>区分表Ａ・Ｂ!I14</f>
        <v>日本学校農業クラブ連盟/県学校農業クラブ連盟</v>
      </c>
    </row>
    <row r="9" spans="2:13">
      <c r="C9" s="20" t="s">
        <v>1378</v>
      </c>
      <c r="D9" t="str">
        <f>TEXT(区分表Ａ・Ｂ!D15,"0")&amp;TEXT(区分表Ａ・Ｂ!E15,"0")&amp;TEXT(区分表Ａ・Ｂ!F15,"0")&amp;TEXT(区分表Ａ・Ｂ!G15,"0")</f>
        <v>2001</v>
      </c>
      <c r="E9" t="str">
        <f>区分表Ａ・Ｂ!H15</f>
        <v>食の検定・食農級</v>
      </c>
      <c r="F9" t="str">
        <f>区分表Ａ・Ｂ!I15</f>
        <v>一般社団法人食の検定協会</v>
      </c>
    </row>
    <row r="10" spans="2:13">
      <c r="C10" s="20" t="s">
        <v>1378</v>
      </c>
      <c r="D10" t="str">
        <f>TEXT(区分表Ａ・Ｂ!D16,"0")&amp;TEXT(区分表Ａ・Ｂ!E16,"0")&amp;TEXT(区分表Ａ・Ｂ!F16,"0")&amp;TEXT(区分表Ａ・Ｂ!G16,"0")</f>
        <v>2002</v>
      </c>
      <c r="E10" t="str">
        <f>区分表Ａ・Ｂ!H16</f>
        <v>食の6次産業化プロデューサー（食Pro.）</v>
      </c>
      <c r="F10" t="str">
        <f>区分表Ａ・Ｂ!I16</f>
        <v>一般社団法人食農共創プロデューサーズ</v>
      </c>
    </row>
    <row r="11" spans="2:13">
      <c r="C11" s="20" t="s">
        <v>1378</v>
      </c>
      <c r="D11" t="str">
        <f>TEXT(区分表Ａ・Ｂ!D17,"0")&amp;TEXT(区分表Ａ・Ｂ!E17,"0")&amp;TEXT(区分表Ａ・Ｂ!F17,"0")&amp;TEXT(区分表Ａ・Ｂ!G17,"0")</f>
        <v>2301</v>
      </c>
      <c r="E11" t="str">
        <f>区分表Ａ・Ｂ!H17</f>
        <v>日本農業技術検定</v>
      </c>
      <c r="F11" t="str">
        <f>区分表Ａ・Ｂ!I17</f>
        <v>日本農業技術検定協会</v>
      </c>
    </row>
    <row r="12" spans="2:13">
      <c r="C12" s="20" t="s">
        <v>1378</v>
      </c>
      <c r="D12" t="str">
        <f>TEXT(区分表Ａ・Ｂ!D18,"0")&amp;TEXT(区分表Ａ・Ｂ!E18,"0")&amp;TEXT(区分表Ａ・Ｂ!F18,"0")&amp;TEXT(区分表Ａ・Ｂ!G18,"0")</f>
        <v>2501</v>
      </c>
      <c r="E12" t="str">
        <f>区分表Ａ・Ｂ!H18</f>
        <v>生物分類技能検定</v>
      </c>
      <c r="F12" t="str">
        <f>区分表Ａ・Ｂ!I18</f>
        <v>一般財団法人自然環境研究センター</v>
      </c>
    </row>
    <row r="13" spans="2:13">
      <c r="C13" s="20" t="s">
        <v>1378</v>
      </c>
      <c r="D13" t="str">
        <f>TEXT(区分表Ａ・Ｂ!D19,"0")&amp;TEXT(区分表Ａ・Ｂ!E19,"0")&amp;TEXT(区分表Ａ・Ｂ!F19,"0")&amp;TEXT(区分表Ａ・Ｂ!G19,"0")</f>
        <v>2601</v>
      </c>
      <c r="E13" t="str">
        <f>区分表Ａ・Ｂ!H19</f>
        <v>バイオ技術者認定試験</v>
      </c>
      <c r="F13" t="str">
        <f>区分表Ａ・Ｂ!I19</f>
        <v>NPO法人日本ﾊﾞｲｵ技術教育学会</v>
      </c>
    </row>
    <row r="14" spans="2:13">
      <c r="C14" s="20" t="s">
        <v>1378</v>
      </c>
      <c r="D14" t="str">
        <f>TEXT(区分表Ａ・Ｂ!D20,"0")&amp;TEXT(区分表Ａ・Ｂ!E20,"0")&amp;TEXT(区分表Ａ・Ｂ!F20,"0")&amp;TEXT(区分表Ａ・Ｂ!G20,"0")</f>
        <v>3001</v>
      </c>
      <c r="E14" t="str">
        <f>区分表Ａ・Ｂ!H20</f>
        <v>土壌医検定試験</v>
      </c>
      <c r="F14" t="str">
        <f>区分表Ａ・Ｂ!I20</f>
        <v>一般財団法人日本土壌協会</v>
      </c>
    </row>
    <row r="15" spans="2:13">
      <c r="C15" s="20" t="s">
        <v>1378</v>
      </c>
      <c r="D15" t="str">
        <f>TEXT(区分表Ａ・Ｂ!D21,"0")&amp;TEXT(区分表Ａ・Ｂ!E21,"0")&amp;TEXT(区分表Ａ・Ｂ!F21,"0")&amp;TEXT(区分表Ａ・Ｂ!G21,"0")</f>
        <v>3002</v>
      </c>
      <c r="E15" t="str">
        <f>区分表Ａ・Ｂ!H21</f>
        <v>園芸装飾技能検定（室内園芸装飾作業）</v>
      </c>
      <c r="F15" t="str">
        <f>区分表Ａ・Ｂ!I21</f>
        <v>都道府県職業能力開発協会</v>
      </c>
    </row>
    <row r="16" spans="2:13">
      <c r="C16" s="20" t="s">
        <v>1378</v>
      </c>
      <c r="D16" t="str">
        <f>TEXT(区分表Ａ・Ｂ!D22,"0")&amp;TEXT(区分表Ａ・Ｂ!E22,"0")&amp;TEXT(区分表Ａ・Ｂ!F22,"0")&amp;TEXT(区分表Ａ・Ｂ!G22,"0")</f>
        <v>3101</v>
      </c>
      <c r="E16" t="str">
        <f>区分表Ａ・Ｂ!H22</f>
        <v>フラワーデザイナー資格検定</v>
      </c>
      <c r="F16" t="str">
        <f>区分表Ａ・Ｂ!I22</f>
        <v>公益社団法人日本フラワーデザイナー協会</v>
      </c>
    </row>
    <row r="17" spans="3:9">
      <c r="C17" s="20" t="s">
        <v>1378</v>
      </c>
      <c r="D17" t="str">
        <f>TEXT(区分表Ａ・Ｂ!D23,"0")&amp;TEXT(区分表Ａ・Ｂ!E23,"0")&amp;TEXT(区分表Ａ・Ｂ!F23,"0")&amp;TEXT(区分表Ａ・Ｂ!G23,"0")</f>
        <v>3102</v>
      </c>
      <c r="E17" t="str">
        <f>区分表Ａ・Ｂ!H23</f>
        <v>フラワー装飾技能士検定（フラワー装飾作業）</v>
      </c>
      <c r="F17" t="str">
        <f>区分表Ａ・Ｂ!I23</f>
        <v>都道府県職業能力開発協会</v>
      </c>
    </row>
    <row r="18" spans="3:9">
      <c r="C18" s="20" t="s">
        <v>1378</v>
      </c>
      <c r="D18" t="str">
        <f>TEXT(区分表Ａ・Ｂ!D24,"0")&amp;TEXT(区分表Ａ・Ｂ!E24,"0")&amp;TEXT(区分表Ａ・Ｂ!F24,"0")&amp;TEXT(区分表Ａ・Ｂ!G24,"0")</f>
        <v>3201</v>
      </c>
      <c r="E18" t="str">
        <f>区分表Ａ・Ｂ!H24</f>
        <v>カラーコーディネーター検定</v>
      </c>
      <c r="F18" t="str">
        <f>区分表Ａ・Ｂ!I24</f>
        <v>都道府県商工会議所</v>
      </c>
    </row>
    <row r="19" spans="3:9">
      <c r="C19" s="20" t="s">
        <v>1378</v>
      </c>
      <c r="D19" t="str">
        <f>TEXT(区分表Ａ・Ｂ!D25,"0")&amp;TEXT(区分表Ａ・Ｂ!E25,"0")&amp;TEXT(区分表Ａ・Ｂ!F25,"0")&amp;TEXT(区分表Ａ・Ｂ!G25,"0")</f>
        <v>3202</v>
      </c>
      <c r="E19" t="str">
        <f>区分表Ａ・Ｂ!H25</f>
        <v>色彩検定</v>
      </c>
      <c r="F19" t="str">
        <f>区分表Ａ・Ｂ!I25</f>
        <v>公益社団法人色彩検定協会</v>
      </c>
    </row>
    <row r="20" spans="3:9">
      <c r="C20" s="20" t="s">
        <v>1378</v>
      </c>
      <c r="D20" t="str">
        <f>TEXT(区分表Ａ・Ｂ!D26,"0")&amp;TEXT(区分表Ａ・Ｂ!E26,"0")&amp;TEXT(区分表Ａ・Ｂ!F26,"0")&amp;TEXT(区分表Ａ・Ｂ!G26,"0")</f>
        <v>4001</v>
      </c>
      <c r="E20" t="str">
        <f>区分表Ａ・Ｂ!H26</f>
        <v>実験動物２級技術者</v>
      </c>
      <c r="F20" t="str">
        <f>区分表Ａ・Ｂ!I26</f>
        <v>公益社団法人日本実験動物協会</v>
      </c>
    </row>
    <row r="21" spans="3:9">
      <c r="C21" s="20" t="s">
        <v>1378</v>
      </c>
      <c r="D21" t="str">
        <f>TEXT(区分表Ａ・Ｂ!D27,"0")&amp;TEXT(区分表Ａ・Ｂ!E27,"0")&amp;TEXT(区分表Ａ・Ｂ!F27,"0")&amp;TEXT(区分表Ａ・Ｂ!G27,"0")</f>
        <v>4002</v>
      </c>
      <c r="E21" t="str">
        <f>区分表Ａ・Ｂ!H27</f>
        <v>愛玩動物飼養管理士</v>
      </c>
      <c r="F21" t="str">
        <f>区分表Ａ・Ｂ!I27</f>
        <v>公益社団法人日本愛玩動物協会</v>
      </c>
    </row>
    <row r="22" spans="3:9">
      <c r="C22" s="20" t="s">
        <v>1378</v>
      </c>
      <c r="D22" s="30"/>
      <c r="E22" s="30" t="str">
        <f>区分表Ａ・Ｂ!H28</f>
        <v>準二級愛玩動物飼養管理士</v>
      </c>
      <c r="F22" s="30" t="str">
        <f>区分表Ａ・Ｂ!I28</f>
        <v>日本愛玩動物協会</v>
      </c>
      <c r="G22" s="30"/>
      <c r="H22" s="30"/>
      <c r="I22" s="30"/>
    </row>
    <row r="23" spans="3:9">
      <c r="C23" s="20" t="s">
        <v>1378</v>
      </c>
      <c r="D23" t="str">
        <f>TEXT(区分表Ａ・Ｂ!D29,"0")&amp;TEXT(区分表Ａ・Ｂ!E29,"0")&amp;TEXT(区分表Ａ・Ｂ!F29,"0")&amp;TEXT(区分表Ａ・Ｂ!G29,"0")</f>
        <v>4004</v>
      </c>
      <c r="E23" t="str">
        <f>区分表Ａ・Ｂ!H29</f>
        <v>家畜商</v>
      </c>
      <c r="F23" t="str">
        <f>区分表Ａ・Ｂ!I29</f>
        <v>一般社団法人日本家畜商協会</v>
      </c>
    </row>
    <row r="24" spans="3:9">
      <c r="C24" s="20" t="s">
        <v>1378</v>
      </c>
      <c r="D24" t="str">
        <f>TEXT(区分表Ａ・Ｂ!D30,"0")&amp;TEXT(区分表Ａ・Ｂ!E30,"0")&amp;TEXT(区分表Ａ・Ｂ!F30,"0")&amp;TEXT(区分表Ａ・Ｂ!G30,"0")</f>
        <v>4005</v>
      </c>
      <c r="E24" t="str">
        <f>区分表Ａ・Ｂ!H30</f>
        <v>騎乗者資格認定試験</v>
      </c>
      <c r="F24" t="str">
        <f>区分表Ａ・Ｂ!I30</f>
        <v>公益社団法人日本馬術連盟</v>
      </c>
    </row>
    <row r="25" spans="3:9">
      <c r="C25" s="20" t="s">
        <v>1378</v>
      </c>
      <c r="D25" t="str">
        <f>TEXT(区分表Ａ・Ｂ!D31,"0")&amp;TEXT(区分表Ａ・Ｂ!E31,"0")&amp;TEXT(区分表Ａ・Ｂ!F31,"0")&amp;TEXT(区分表Ａ・Ｂ!G31,"0")</f>
        <v>4306</v>
      </c>
      <c r="E25" t="str">
        <f>区分表Ａ・Ｂ!H31</f>
        <v>動物愛護推進員</v>
      </c>
      <c r="F25" t="str">
        <f>区分表Ａ・Ｂ!I31</f>
        <v>都道府県保健局</v>
      </c>
    </row>
    <row r="26" spans="3:9">
      <c r="C26" s="20" t="s">
        <v>1378</v>
      </c>
      <c r="D26" t="str">
        <f>TEXT(区分表Ａ・Ｂ!D32,"0")&amp;TEXT(区分表Ａ・Ｂ!E32,"0")&amp;TEXT(区分表Ａ・Ｂ!F32,"0")&amp;TEXT(区分表Ａ・Ｂ!G32,"0")</f>
        <v>4307</v>
      </c>
      <c r="E26" t="str">
        <f>区分表Ａ・Ｂ!H32</f>
        <v>動物愛護社会化検定（犬の飼い主検定）</v>
      </c>
      <c r="F26" t="str">
        <f>区分表Ａ・Ｂ!I32</f>
        <v>特定非営利活動法人動物愛護社会化推進協会</v>
      </c>
    </row>
    <row r="27" spans="3:9">
      <c r="C27" s="20" t="s">
        <v>1378</v>
      </c>
      <c r="D27" t="str">
        <f>TEXT(区分表Ａ・Ｂ!D33,"0")&amp;TEXT(区分表Ａ・Ｂ!E33,"0")&amp;TEXT(区分表Ａ・Ｂ!F33,"0")&amp;TEXT(区分表Ａ・Ｂ!G33,"0")</f>
        <v>4308</v>
      </c>
      <c r="E27" t="str">
        <f>区分表Ａ・Ｂ!H33</f>
        <v>家畜人工授精師</v>
      </c>
      <c r="F27" t="str">
        <f>区分表Ａ・Ｂ!I33</f>
        <v>家畜保健衛生所</v>
      </c>
    </row>
    <row r="28" spans="3:9">
      <c r="C28" s="20" t="s">
        <v>1378</v>
      </c>
      <c r="D28" t="str">
        <f>TEXT(区分表Ａ・Ｂ!D34,"0")&amp;TEXT(区分表Ａ・Ｂ!E34,"0")&amp;TEXT(区分表Ａ・Ｂ!F34,"0")&amp;TEXT(区分表Ａ・Ｂ!G34,"0")</f>
        <v>5001</v>
      </c>
      <c r="E28" t="str">
        <f>区分表Ａ・Ｂ!H34</f>
        <v>リテールマーケティング（販売士）検定</v>
      </c>
      <c r="F28" t="str">
        <f>区分表Ａ・Ｂ!I34</f>
        <v>日本商工会議所</v>
      </c>
    </row>
    <row r="29" spans="3:9">
      <c r="C29" s="20" t="s">
        <v>1378</v>
      </c>
      <c r="D29" t="str">
        <f>TEXT(区分表Ａ・Ｂ!D35,"0")&amp;TEXT(区分表Ａ・Ｂ!E35,"0")&amp;TEXT(区分表Ａ・Ｂ!F35,"0")&amp;TEXT(区分表Ａ・Ｂ!G35,"0")</f>
        <v>5002</v>
      </c>
      <c r="E29" t="str">
        <f>区分表Ａ・Ｂ!H35</f>
        <v>食生活アドバイザーⓇ検定</v>
      </c>
      <c r="F29" t="str">
        <f>区分表Ａ・Ｂ!I35</f>
        <v>一般社団法人ＦＬＡネットワーク協会</v>
      </c>
    </row>
    <row r="30" spans="3:9">
      <c r="C30" s="20" t="s">
        <v>1378</v>
      </c>
      <c r="D30" t="str">
        <f>TEXT(区分表Ａ・Ｂ!D36,"0")&amp;TEXT(区分表Ａ・Ｂ!E36,"0")&amp;TEXT(区分表Ａ・Ｂ!F36,"0")&amp;TEXT(区分表Ａ・Ｂ!G36,"0")</f>
        <v>5003</v>
      </c>
      <c r="E30" t="str">
        <f>区分表Ａ・Ｂ!H36</f>
        <v>食品衛生責任者</v>
      </c>
      <c r="F30" t="str">
        <f>区分表Ａ・Ｂ!I36</f>
        <v>都道府県食品衛生協会</v>
      </c>
    </row>
    <row r="31" spans="3:9">
      <c r="C31" s="20" t="s">
        <v>1378</v>
      </c>
      <c r="D31" t="str">
        <f>TEXT(区分表Ａ・Ｂ!D37,"0")&amp;TEXT(区分表Ａ・Ｂ!E37,"0")&amp;TEXT(区分表Ａ・Ｂ!F37,"0")&amp;TEXT(区分表Ａ・Ｂ!G37,"0")</f>
        <v>5004</v>
      </c>
      <c r="E31" t="str">
        <f>区分表Ａ・Ｂ!H37</f>
        <v>パン製造技能士</v>
      </c>
      <c r="F31" t="str">
        <f>区分表Ａ・Ｂ!I37</f>
        <v>中央職業能力開発協会</v>
      </c>
    </row>
    <row r="32" spans="3:9">
      <c r="C32" s="20" t="s">
        <v>1378</v>
      </c>
      <c r="D32" t="str">
        <f>TEXT(区分表Ａ・Ｂ!D38,"0")&amp;TEXT(区分表Ａ・Ｂ!E38,"0")&amp;TEXT(区分表Ａ・Ｂ!F38,"0")&amp;TEXT(区分表Ａ・Ｂ!G38,"0")</f>
        <v>6101</v>
      </c>
      <c r="E32" t="str">
        <f>区分表Ａ・Ｂ!H38</f>
        <v>測量士・測量士補</v>
      </c>
      <c r="F32" t="str">
        <f>区分表Ａ・Ｂ!I38</f>
        <v xml:space="preserve">国土交通省国土地理院 </v>
      </c>
    </row>
    <row r="33" spans="3:9">
      <c r="C33" s="284" t="s">
        <v>600</v>
      </c>
      <c r="D33" t="e">
        <f>TEXT(区分表Ａ・Ｂ!#REF!,"0")&amp;TEXT(区分表Ａ・Ｂ!#REF!,"0")&amp;TEXT(区分表Ａ・Ｂ!#REF!,"0")&amp;TEXT(区分表Ａ・Ｂ!#REF!,"0")</f>
        <v>#REF!</v>
      </c>
      <c r="E33" t="e">
        <f>区分表Ａ・Ｂ!#REF!</f>
        <v>#REF!</v>
      </c>
      <c r="F33" t="e">
        <f>区分表Ａ・Ｂ!#REF!</f>
        <v>#REF!</v>
      </c>
      <c r="G33" s="17"/>
      <c r="H33" s="17"/>
      <c r="I33" s="17"/>
    </row>
    <row r="34" spans="3:9">
      <c r="C34" s="20" t="s">
        <v>1378</v>
      </c>
      <c r="D34" t="str">
        <f>TEXT(区分表Ａ・Ｂ!D39,"0")&amp;TEXT(区分表Ａ・Ｂ!E39,"0")&amp;TEXT(区分表Ａ・Ｂ!F39,"0")&amp;TEXT(区分表Ａ・Ｂ!G39,"0")</f>
        <v>6301</v>
      </c>
      <c r="E34" t="str">
        <f>区分表Ａ・Ｂ!H39</f>
        <v>造園技能士検定</v>
      </c>
      <c r="F34" t="str">
        <f>区分表Ａ・Ｂ!I39</f>
        <v>中央職業能力開発協会</v>
      </c>
    </row>
    <row r="35" spans="3:9">
      <c r="C35" s="20" t="s">
        <v>1378</v>
      </c>
      <c r="D35" t="str">
        <f>TEXT(区分表Ａ・Ｂ!D40,"0")&amp;TEXT(区分表Ａ・Ｂ!E40,"0")&amp;TEXT(区分表Ａ・Ｂ!F40,"0")&amp;TEXT(区分表Ａ・Ｂ!G40,"0")</f>
        <v>6303</v>
      </c>
      <c r="E35" t="str">
        <f>区分表Ａ・Ｂ!H40</f>
        <v>レタリング技能検定試験</v>
      </c>
      <c r="F35" t="str">
        <f>区分表Ａ・Ｂ!I40</f>
        <v>公益社団法人国際文化カレッジ</v>
      </c>
    </row>
    <row r="36" spans="3:9">
      <c r="C36" s="20" t="s">
        <v>1378</v>
      </c>
      <c r="D36" t="str">
        <f>TEXT(区分表Ａ・Ｂ!D41,"0")&amp;TEXT(区分表Ａ・Ｂ!E41,"0")&amp;TEXT(区分表Ａ・Ｂ!F41,"0")&amp;TEXT(区分表Ａ・Ｂ!G41,"0")</f>
        <v>6304</v>
      </c>
      <c r="E36" t="str">
        <f>区分表Ａ・Ｂ!H41</f>
        <v>トレース技能検定試験</v>
      </c>
      <c r="F36" t="str">
        <f>区分表Ａ・Ｂ!I41</f>
        <v>中央工学校生涯学習センター</v>
      </c>
    </row>
    <row r="37" spans="3:9">
      <c r="C37" s="20" t="s">
        <v>1378</v>
      </c>
      <c r="D37" t="str">
        <f>TEXT(区分表Ａ・Ｂ!D42,"0")&amp;TEXT(区分表Ａ・Ｂ!E42,"0")&amp;TEXT(区分表Ａ・Ｂ!F42,"0")&amp;TEXT(区分表Ａ・Ｂ!G42,"0")</f>
        <v>6305</v>
      </c>
      <c r="E37" t="str">
        <f>区分表Ａ・Ｂ!H42</f>
        <v>グリーンセイバー資格検定</v>
      </c>
      <c r="F37" t="str">
        <f>区分表Ａ・Ｂ!I42</f>
        <v>樹木・環境ネットワーク協会</v>
      </c>
    </row>
    <row r="38" spans="3:9">
      <c r="C38" s="284" t="s">
        <v>600</v>
      </c>
      <c r="D38" t="e">
        <f>TEXT(区分表Ａ・Ｂ!#REF!,"0")&amp;TEXT(区分表Ａ・Ｂ!#REF!,"0")&amp;TEXT(区分表Ａ・Ｂ!#REF!,"0")&amp;TEXT(区分表Ａ・Ｂ!#REF!,"0")</f>
        <v>#REF!</v>
      </c>
      <c r="E38" t="e">
        <f>区分表Ａ・Ｂ!#REF!</f>
        <v>#REF!</v>
      </c>
      <c r="F38" t="e">
        <f>区分表Ａ・Ｂ!#REF!</f>
        <v>#REF!</v>
      </c>
      <c r="G38" s="17"/>
      <c r="H38" s="17"/>
      <c r="I38" s="17"/>
    </row>
    <row r="39" spans="3:9">
      <c r="C39" s="20" t="s">
        <v>1378</v>
      </c>
      <c r="D39" t="str">
        <f>TEXT(区分表Ａ・Ｂ!D43,"0")&amp;TEXT(区分表Ａ・Ｂ!E43,"0")&amp;TEXT(区分表Ａ・Ｂ!F43,"0")&amp;TEXT(区分表Ａ・Ｂ!G43,"0")</f>
        <v>7001</v>
      </c>
      <c r="E39" t="str">
        <f>区分表Ａ・Ｂ!H43</f>
        <v>玉掛け特別教育講習(１ｔ未満)</v>
      </c>
      <c r="F39" t="str">
        <f>区分表Ａ・Ｂ!I43</f>
        <v>労働安全衛生法に基づく特別教育を実施する団体</v>
      </c>
    </row>
    <row r="40" spans="3:9">
      <c r="C40" s="20" t="s">
        <v>1378</v>
      </c>
      <c r="D40" t="str">
        <f>TEXT(区分表Ａ・Ｂ!D44,"0")&amp;TEXT(区分表Ａ・Ｂ!E44,"0")&amp;TEXT(区分表Ａ・Ｂ!F44,"0")&amp;TEXT(区分表Ａ・Ｂ!G44,"0")</f>
        <v>7002</v>
      </c>
      <c r="E40" t="str">
        <f>区分表Ａ・Ｂ!H44</f>
        <v>移動式クレーン特別教育講習(1ｔ未満)</v>
      </c>
      <c r="F40" t="str">
        <f>区分表Ａ・Ｂ!I44</f>
        <v>労働安全衛生法に基づく特別教育を実施する団体</v>
      </c>
    </row>
    <row r="41" spans="3:9">
      <c r="C41" s="20" t="s">
        <v>1378</v>
      </c>
      <c r="D41" t="str">
        <f>TEXT(区分表Ａ・Ｂ!D45,"0")&amp;TEXT(区分表Ａ・Ｂ!E45,"0")&amp;TEXT(区分表Ａ・Ｂ!F45,"0")&amp;TEXT(区分表Ａ・Ｂ!G45,"0")</f>
        <v>7003</v>
      </c>
      <c r="E41" t="str">
        <f>区分表Ａ・Ｂ!H45</f>
        <v>固定式クレーン特別教育講習（５ｔ未満)</v>
      </c>
      <c r="F41" t="str">
        <f>区分表Ａ・Ｂ!I45</f>
        <v>労働安全衛生法に基づく特別教育を実施する団体</v>
      </c>
    </row>
    <row r="42" spans="3:9">
      <c r="C42" s="20" t="s">
        <v>1378</v>
      </c>
      <c r="D42" t="str">
        <f>TEXT(区分表Ａ・Ｂ!D46,"0")&amp;TEXT(区分表Ａ・Ｂ!E46,"0")&amp;TEXT(区分表Ａ・Ｂ!F46,"0")&amp;TEXT(区分表Ａ・Ｂ!G46,"0")</f>
        <v>7004</v>
      </c>
      <c r="E42" t="str">
        <f>区分表Ａ・Ｂ!H46</f>
        <v>移動式クレーン運転実技教育講習(つり上げ荷重5t以上、免許)</v>
      </c>
      <c r="F42" t="str">
        <f>区分表Ａ・Ｂ!I46</f>
        <v>労働安全衛生法に基づく実技教習を実施する団体</v>
      </c>
    </row>
    <row r="43" spans="3:9">
      <c r="C43" s="20" t="s">
        <v>1378</v>
      </c>
      <c r="D43" t="str">
        <f>TEXT(区分表Ａ・Ｂ!D47,"0")&amp;TEXT(区分表Ａ・Ｂ!E47,"0")&amp;TEXT(区分表Ａ・Ｂ!F47,"0")&amp;TEXT(区分表Ａ・Ｂ!G47,"0")</f>
        <v>7005</v>
      </c>
      <c r="E43" t="str">
        <f>区分表Ａ・Ｂ!H47</f>
        <v>小型移動式クレーン運転技能講習(つり上げ荷重１ｔ以上５ｔ未満)</v>
      </c>
      <c r="F43" t="str">
        <f>区分表Ａ・Ｂ!I47</f>
        <v>労働安全衛生法に基づく技能講習を実施する団体</v>
      </c>
    </row>
    <row r="44" spans="3:9">
      <c r="C44" s="20" t="s">
        <v>1378</v>
      </c>
      <c r="D44" t="str">
        <f>TEXT(区分表Ａ・Ｂ!D48,"0")&amp;TEXT(区分表Ａ・Ｂ!E48,"0")&amp;TEXT(区分表Ａ・Ｂ!F48,"0")&amp;TEXT(区分表Ａ・Ｂ!G48,"0")</f>
        <v>7006</v>
      </c>
      <c r="E44" t="str">
        <f>区分表Ａ・Ｂ!H48</f>
        <v>小型フォークリフト特別教育講習（１ｔ未満）</v>
      </c>
      <c r="F44" t="str">
        <f>区分表Ａ・Ｂ!I48</f>
        <v>労働安全衛生法に基づく特別教育を実施する団体</v>
      </c>
    </row>
    <row r="45" spans="3:9">
      <c r="C45" s="20" t="s">
        <v>1378</v>
      </c>
      <c r="D45" t="str">
        <f>TEXT(区分表Ａ・Ｂ!D49,"0")&amp;TEXT(区分表Ａ・Ｂ!E49,"0")&amp;TEXT(区分表Ａ・Ｂ!F49,"0")&amp;TEXT(区分表Ａ・Ｂ!G49,"0")</f>
        <v>7007</v>
      </c>
      <c r="E45" t="str">
        <f>区分表Ａ・Ｂ!H49</f>
        <v>フォークリフト運転技能講習（１t以上)</v>
      </c>
      <c r="F45" t="str">
        <f>区分表Ａ・Ｂ!I49</f>
        <v>労働安全衛生法に基づく技能講習を実施する団体</v>
      </c>
    </row>
    <row r="46" spans="3:9">
      <c r="C46" s="20" t="s">
        <v>1378</v>
      </c>
      <c r="D46" t="str">
        <f>TEXT(区分表Ａ・Ｂ!D50,"0")&amp;TEXT(区分表Ａ・Ｂ!E50,"0")&amp;TEXT(区分表Ａ・Ｂ!F50,"0")&amp;TEXT(区分表Ａ・Ｂ!G50,"0")</f>
        <v>7008</v>
      </c>
      <c r="E46" t="str">
        <f>区分表Ａ・Ｂ!H50</f>
        <v>締め固め用機械(ローラー)特別教育</v>
      </c>
      <c r="F46" t="str">
        <f>区分表Ａ・Ｂ!I50</f>
        <v>労働安全衛生法に基づく特別教育を実施する団体</v>
      </c>
    </row>
    <row r="47" spans="3:9">
      <c r="C47" s="20" t="s">
        <v>1378</v>
      </c>
      <c r="D47" t="str">
        <f>TEXT(区分表Ａ・Ｂ!D51,"0")&amp;TEXT(区分表Ａ・Ｂ!E51,"0")&amp;TEXT(区分表Ａ・Ｂ!F51,"0")&amp;TEXT(区分表Ａ・Ｂ!G51,"0")</f>
        <v>7009</v>
      </c>
      <c r="E47" t="str">
        <f>区分表Ａ・Ｂ!H51</f>
        <v>高所作業車運転技能講習(10ｍ以上)</v>
      </c>
      <c r="F47" t="str">
        <f>区分表Ａ・Ｂ!I51</f>
        <v>労働安全衛生法に基づく技能講習を実施する団体</v>
      </c>
    </row>
    <row r="48" spans="3:9">
      <c r="C48" s="20" t="s">
        <v>1378</v>
      </c>
      <c r="D48" t="str">
        <f>TEXT(区分表Ａ・Ｂ!D52,"0")&amp;TEXT(区分表Ａ・Ｂ!E52,"0")&amp;TEXT(区分表Ａ・Ｂ!F52,"0")&amp;TEXT(区分表Ａ・Ｂ!G52,"0")</f>
        <v>7010</v>
      </c>
      <c r="E48" t="str">
        <f>区分表Ａ・Ｂ!H52</f>
        <v>小型高所作業車特別教育(10ｍ未満）</v>
      </c>
      <c r="F48" t="str">
        <f>区分表Ａ・Ｂ!I52</f>
        <v>労働安全衛生法に基づく特別教育を実施する団体</v>
      </c>
    </row>
    <row r="49" spans="3:8">
      <c r="C49" s="20" t="s">
        <v>1378</v>
      </c>
      <c r="D49" t="str">
        <f>TEXT(区分表Ａ・Ｂ!D53,"0")&amp;TEXT(区分表Ａ・Ｂ!E53,"0")&amp;TEXT(区分表Ａ・Ｂ!F53,"0")&amp;TEXT(区分表Ａ・Ｂ!G53,"0")</f>
        <v>7011</v>
      </c>
      <c r="E49" t="str">
        <f>区分表Ａ・Ｂ!H53</f>
        <v>刈払機取扱作業安全衛生教育</v>
      </c>
      <c r="F49" t="str">
        <f>区分表Ａ・Ｂ!I53</f>
        <v>労働安全衛生法に基づく安全衛生教育を実施する団体</v>
      </c>
    </row>
    <row r="50" spans="3:8">
      <c r="C50" s="20" t="s">
        <v>1378</v>
      </c>
      <c r="D50" t="str">
        <f>TEXT(区分表Ａ・Ｂ!D54,"0")&amp;TEXT(区分表Ａ・Ｂ!E54,"0")&amp;TEXT(区分表Ａ・Ｂ!F54,"0")&amp;TEXT(区分表Ａ・Ｂ!G54,"0")</f>
        <v>7012</v>
      </c>
      <c r="E50" t="str">
        <f>区分表Ａ・Ｂ!H54</f>
        <v>小型車両系建設機械特別教育講習（３トン未満）</v>
      </c>
      <c r="F50" t="str">
        <f>区分表Ａ・Ｂ!I54</f>
        <v>労働安全衛生法に基づく特別教育を実施する団体</v>
      </c>
    </row>
    <row r="51" spans="3:8">
      <c r="C51" s="20" t="s">
        <v>1378</v>
      </c>
      <c r="D51" t="str">
        <f>TEXT(区分表Ａ・Ｂ!D55,"0")&amp;TEXT(区分表Ａ・Ｂ!E55,"0")&amp;TEXT(区分表Ａ・Ｂ!F55,"0")&amp;TEXT(区分表Ａ・Ｂ!G55,"0")</f>
        <v>7013</v>
      </c>
      <c r="E51" t="str">
        <f>区分表Ａ・Ｂ!H55</f>
        <v>車両系建設機械技能講習（３トン以上）</v>
      </c>
      <c r="F51" t="str">
        <f>区分表Ａ・Ｂ!I55</f>
        <v>労働安全衛生法に基づく特別教育を実施する団体</v>
      </c>
    </row>
    <row r="52" spans="3:8">
      <c r="C52" s="20" t="s">
        <v>1378</v>
      </c>
      <c r="D52" t="str">
        <f>TEXT(区分表Ａ・Ｂ!D56,"0")&amp;TEXT(区分表Ａ・Ｂ!E56,"0")&amp;TEXT(区分表Ａ・Ｂ!F56,"0")&amp;TEXT(区分表Ａ・Ｂ!G56,"0")</f>
        <v>7014</v>
      </c>
      <c r="E52" t="str">
        <f>区分表Ａ・Ｂ!H56</f>
        <v>振動工具取扱作業安全衛生教育</v>
      </c>
      <c r="F52" t="str">
        <f>区分表Ａ・Ｂ!I56</f>
        <v>労働安全衛生法に基づく安全衛生教育を実施する団体</v>
      </c>
    </row>
    <row r="53" spans="3:8">
      <c r="C53" s="20" t="s">
        <v>1378</v>
      </c>
      <c r="D53" t="str">
        <f>TEXT(区分表Ａ・Ｂ!D57,"0")&amp;TEXT(区分表Ａ・Ｂ!E57,"0")&amp;TEXT(区分表Ａ・Ｂ!F57,"0")&amp;TEXT(区分表Ａ・Ｂ!G57,"0")</f>
        <v>7015</v>
      </c>
      <c r="E53" t="str">
        <f>区分表Ａ・Ｂ!H57</f>
        <v>チェーンソー安全衛生教育</v>
      </c>
      <c r="F53" t="str">
        <f>区分表Ａ・Ｂ!I57</f>
        <v>労働安全衛生法に基づく特別教育を実施する団体</v>
      </c>
    </row>
    <row r="54" spans="3:8">
      <c r="C54" s="20" t="s">
        <v>1378</v>
      </c>
      <c r="D54" t="str">
        <f>TEXT(区分表Ａ・Ｂ!D58,"0")&amp;TEXT(区分表Ａ・Ｂ!E58,"0")&amp;TEXT(区分表Ａ・Ｂ!F58,"0")&amp;TEXT(区分表Ａ・Ｂ!G58,"0")</f>
        <v>7021</v>
      </c>
      <c r="E54" t="str">
        <f>区分表Ａ・Ｂ!H58</f>
        <v>機械加工技能士</v>
      </c>
      <c r="F54" t="str">
        <f>区分表Ａ・Ｂ!I58</f>
        <v>中央職業能力開発協会</v>
      </c>
    </row>
    <row r="55" spans="3:8">
      <c r="C55" s="20" t="s">
        <v>1378</v>
      </c>
      <c r="D55" t="str">
        <f>TEXT(区分表Ａ・Ｂ!D59,"0")&amp;TEXT(区分表Ａ・Ｂ!E59,"0")&amp;TEXT(区分表Ａ・Ｂ!F59,"0")&amp;TEXT(区分表Ａ・Ｂ!G59,"0")</f>
        <v>7022</v>
      </c>
      <c r="E55" t="str">
        <f>区分表Ａ・Ｂ!H59</f>
        <v>機械保全技能検定</v>
      </c>
      <c r="F55" t="str">
        <f>区分表Ａ・Ｂ!I59</f>
        <v>日本プラントメンテナンス協会</v>
      </c>
    </row>
    <row r="56" spans="3:8">
      <c r="C56" s="20" t="s">
        <v>1378</v>
      </c>
      <c r="D56" t="str">
        <f>TEXT(区分表Ａ・Ｂ!D60,"0")&amp;TEXT(区分表Ａ・Ｂ!E60,"0")&amp;TEXT(区分表Ａ・Ｂ!F60,"0")&amp;TEXT(区分表Ａ・Ｂ!G60,"0")</f>
        <v>7023</v>
      </c>
      <c r="E56" t="str">
        <f>区分表Ａ・Ｂ!H60</f>
        <v>機械検査技能士</v>
      </c>
      <c r="F56" t="str">
        <f>区分表Ａ・Ｂ!I60</f>
        <v>中央職業能力開発協会</v>
      </c>
    </row>
    <row r="57" spans="3:8">
      <c r="C57" s="20" t="s">
        <v>1378</v>
      </c>
      <c r="D57" t="str">
        <f>TEXT(区分表Ａ・Ｂ!D61,"0")&amp;TEXT(区分表Ａ・Ｂ!E61,"0")&amp;TEXT(区分表Ａ・Ｂ!F61,"0")&amp;TEXT(区分表Ａ・Ｂ!G61,"0")</f>
        <v>8301</v>
      </c>
      <c r="E57" t="str">
        <f>区分表Ａ・Ｂ!H61</f>
        <v>家庭科食物調理技術検定</v>
      </c>
      <c r="F57" t="str">
        <f>区分表Ａ・Ｂ!I61</f>
        <v>全国高等学校家庭科教育振興会</v>
      </c>
    </row>
    <row r="58" spans="3:8">
      <c r="C58" s="20" t="s">
        <v>1378</v>
      </c>
      <c r="D58" t="str">
        <f>TEXT(区分表Ａ・Ｂ!D62,"0")&amp;TEXT(区分表Ａ・Ｂ!E62,"0")&amp;TEXT(区分表Ａ・Ｂ!F62,"0")&amp;TEXT(区分表Ａ・Ｂ!G62,"0")</f>
        <v>8405</v>
      </c>
      <c r="E58" t="str">
        <f>区分表Ａ・Ｂ!H62</f>
        <v>家庭科被服製作技術検定</v>
      </c>
      <c r="F58" t="str">
        <f>区分表Ａ・Ｂ!I62</f>
        <v>全国高等学校家庭科教育振興会</v>
      </c>
    </row>
    <row r="59" spans="3:8">
      <c r="C59" s="20" t="s">
        <v>1378</v>
      </c>
      <c r="D59" s="30"/>
      <c r="E59" s="30" t="str">
        <f>区分表Ａ・Ｂ!H63</f>
        <v>家庭科被服製作技術検定（洋服）</v>
      </c>
      <c r="F59" s="30" t="str">
        <f>区分表Ａ・Ｂ!I63</f>
        <v>全国高等学校家庭科教育振興会</v>
      </c>
      <c r="G59" s="30"/>
      <c r="H59" s="30"/>
    </row>
    <row r="60" spans="3:8">
      <c r="C60" s="20" t="s">
        <v>1378</v>
      </c>
      <c r="D60" s="30"/>
      <c r="E60" s="30" t="str">
        <f>区分表Ａ・Ｂ!H64</f>
        <v>家庭科被服製作技術検定（被服製作）</v>
      </c>
      <c r="F60" s="30" t="str">
        <f>区分表Ａ・Ｂ!I64</f>
        <v>全国高等学校家庭科教育振興会</v>
      </c>
      <c r="G60" s="30"/>
      <c r="H60" s="30"/>
    </row>
    <row r="61" spans="3:8">
      <c r="C61" s="20" t="s">
        <v>1378</v>
      </c>
      <c r="D61" t="str">
        <f>TEXT(区分表Ａ・Ｂ!D65,"0")&amp;TEXT(区分表Ａ・Ｂ!E65,"0")&amp;TEXT(区分表Ａ・Ｂ!F65,"0")&amp;TEXT(区分表Ａ・Ｂ!G65,"0")</f>
        <v>8551</v>
      </c>
      <c r="E61" t="str">
        <f>区分表Ａ・Ｂ!H65</f>
        <v>家庭科保育技術検定</v>
      </c>
      <c r="F61" t="str">
        <f>区分表Ａ・Ｂ!I65</f>
        <v>全国高等学校家庭科教育振興会</v>
      </c>
    </row>
    <row r="62" spans="3:8">
      <c r="C62" s="20" t="s">
        <v>1378</v>
      </c>
      <c r="D62" t="str">
        <f>TEXT(区分表Ａ・Ｂ!D66,"0")&amp;TEXT(区分表Ａ・Ｂ!E66,"0")&amp;TEXT(区分表Ａ・Ｂ!F66,"0")&amp;TEXT(区分表Ａ・Ｂ!G66,"0")</f>
        <v>9301</v>
      </c>
      <c r="E62" t="str">
        <f>区分表Ａ・Ｂ!H66</f>
        <v>毒物劇物取扱者試験</v>
      </c>
      <c r="F62" t="str">
        <f>区分表Ａ・Ｂ!I66</f>
        <v>都道府県知事</v>
      </c>
    </row>
    <row r="63" spans="3:8">
      <c r="C63" s="20" t="s">
        <v>1378</v>
      </c>
      <c r="D63" t="str">
        <f>TEXT(区分表Ａ・Ｂ!D67,"0")&amp;TEXT(区分表Ａ・Ｂ!E67,"0")&amp;TEXT(区分表Ａ・Ｂ!F67,"0")&amp;TEXT(区分表Ａ・Ｂ!G67,"0")</f>
        <v>9302</v>
      </c>
      <c r="E63" t="str">
        <f>区分表Ａ・Ｂ!H67</f>
        <v>危険物取扱者試験</v>
      </c>
      <c r="F63" t="str">
        <f>区分表Ａ・Ｂ!I67</f>
        <v>消防試験研究センター</v>
      </c>
    </row>
    <row r="64" spans="3:8">
      <c r="C64" s="20" t="s">
        <v>1378</v>
      </c>
      <c r="D64" t="str">
        <f>TEXT(区分表Ａ・Ｂ!D68,"0")&amp;TEXT(区分表Ａ・Ｂ!E68,"0")&amp;TEXT(区分表Ａ・Ｂ!F68,"0")&amp;TEXT(区分表Ａ・Ｂ!G68,"0")</f>
        <v>9303</v>
      </c>
      <c r="E64" t="str">
        <f>区分表Ａ・Ｂ!H68</f>
        <v>特定化学物質等作業主任者技能講習</v>
      </c>
      <c r="F64" t="str">
        <f>区分表Ａ・Ｂ!I68</f>
        <v>労働安全衛生法に基づく特別教育を実施する団体</v>
      </c>
    </row>
    <row r="65" spans="3:6">
      <c r="C65" s="20" t="s">
        <v>1378</v>
      </c>
      <c r="D65" t="str">
        <f>TEXT(区分表Ａ・Ｂ!D69,"0")&amp;TEXT(区分表Ａ・Ｂ!E69,"0")&amp;TEXT(区分表Ａ・Ｂ!F69,"0")&amp;TEXT(区分表Ａ・Ｂ!G69,"0")</f>
        <v>9304</v>
      </c>
      <c r="E65" t="str">
        <f>区分表Ａ・Ｂ!H69</f>
        <v>有機溶剤作業主任者技能講習</v>
      </c>
      <c r="F65" t="str">
        <f>区分表Ａ・Ｂ!I69</f>
        <v>労働安全衛生法に基づく特別教育を実施する団体</v>
      </c>
    </row>
    <row r="66" spans="3:6">
      <c r="C66" s="20" t="s">
        <v>1378</v>
      </c>
      <c r="D66" t="str">
        <f>TEXT(区分表Ａ・Ｂ!D70,"0")&amp;TEXT(区分表Ａ・Ｂ!E70,"0")&amp;TEXT(区分表Ａ・Ｂ!F70,"0")&amp;TEXT(区分表Ａ・Ｂ!G70,"0")</f>
        <v>9305</v>
      </c>
      <c r="E66" t="str">
        <f>区分表Ａ・Ｂ!H70</f>
        <v>普通第一種圧力容器取扱作業主任技術講習</v>
      </c>
      <c r="F66" t="str">
        <f>区分表Ａ・Ｂ!I70</f>
        <v>日本ボイラ協会</v>
      </c>
    </row>
    <row r="67" spans="3:6">
      <c r="C67" s="20" t="s">
        <v>1378</v>
      </c>
      <c r="D67" t="str">
        <f>TEXT(区分表Ａ・Ｂ!D71,"0")&amp;TEXT(区分表Ａ・Ｂ!E71,"0")&amp;TEXT(区分表Ａ・Ｂ!F71,"0")&amp;TEXT(区分表Ａ・Ｂ!G71,"0")</f>
        <v>9702</v>
      </c>
      <c r="E67" t="str">
        <f>区分表Ａ・Ｂ!H71</f>
        <v>潜水士試験</v>
      </c>
      <c r="F67" t="str">
        <f>区分表Ａ・Ｂ!I71</f>
        <v>安全衛生技術試験協会（厚生労働省）</v>
      </c>
    </row>
    <row r="68" spans="3:6">
      <c r="C68" s="187" t="s">
        <v>1379</v>
      </c>
      <c r="D68" t="str">
        <f>TEXT(区分表Ａ・Ｂ!D72,"0")&amp;TEXT(区分表Ａ・Ｂ!E72,"0")&amp;TEXT(区分表Ａ・Ｂ!F72,"0")&amp;TEXT(区分表Ａ・Ｂ!G72,"0")</f>
        <v>1126</v>
      </c>
      <c r="E68" t="str">
        <f>区分表Ａ・Ｂ!H72</f>
        <v>全国高校生フラワーアレンジメントコンテスト</v>
      </c>
      <c r="F68" t="str">
        <f>区分表Ａ・Ｂ!I72</f>
        <v>全国産業教育フェア実行委員会</v>
      </c>
    </row>
    <row r="69" spans="3:6">
      <c r="C69" s="187" t="s">
        <v>1379</v>
      </c>
      <c r="D69" t="str">
        <f>TEXT(区分表Ａ・Ｂ!D73,"0")&amp;TEXT(区分表Ａ・Ｂ!E73,"0")&amp;TEXT(区分表Ａ・Ｂ!F73,"0")&amp;TEXT(区分表Ａ・Ｂ!G73,"0")</f>
        <v>1501</v>
      </c>
      <c r="E69" t="str">
        <f>区分表Ａ・Ｂ!H73</f>
        <v>全国造園デザインコンクール</v>
      </c>
      <c r="F69" t="str">
        <f>区分表Ａ・Ｂ!I73</f>
        <v>一般社団法人日本造園建設業協会</v>
      </c>
    </row>
    <row r="70" spans="3:6">
      <c r="C70" s="187" t="s">
        <v>1379</v>
      </c>
      <c r="D70" t="str">
        <f>TEXT(区分表Ａ・Ｂ!D74,"0")&amp;TEXT(区分表Ａ・Ｂ!E74,"0")&amp;TEXT(区分表Ａ・Ｂ!F74,"0")&amp;TEXT(区分表Ａ・Ｂ!G74,"0")</f>
        <v>1502</v>
      </c>
      <c r="E70" t="str">
        <f>区分表Ａ・Ｂ!H74</f>
        <v>フラワーアレンジメント競技会</v>
      </c>
      <c r="F70" t="str">
        <f>区分表Ａ・Ｂ!I74</f>
        <v>県学校農業クラブ連盟</v>
      </c>
    </row>
    <row r="71" spans="3:6">
      <c r="C71" s="187" t="s">
        <v>1379</v>
      </c>
      <c r="D71" t="str">
        <f>TEXT(区分表Ａ・Ｂ!D75,"0")&amp;TEXT(区分表Ａ・Ｂ!E75,"0")&amp;TEXT(区分表Ａ・Ｂ!F75,"0")&amp;TEXT(区分表Ａ・Ｂ!G75,"0")</f>
        <v>1503</v>
      </c>
      <c r="E71" t="str">
        <f>区分表Ａ・Ｂ!H75</f>
        <v>日本学生科学賞</v>
      </c>
      <c r="F71" t="str">
        <f>区分表Ａ・Ｂ!I75</f>
        <v>読売新聞社</v>
      </c>
    </row>
    <row r="72" spans="3:6">
      <c r="C72" s="187" t="s">
        <v>1379</v>
      </c>
      <c r="D72" t="str">
        <f>TEXT(区分表Ａ・Ｂ!D76,"0")&amp;TEXT(区分表Ａ・Ｂ!E76,"0")&amp;TEXT(区分表Ａ・Ｂ!F76,"0")&amp;TEXT(区分表Ａ・Ｂ!G76,"0")</f>
        <v>1504</v>
      </c>
      <c r="E72" t="str">
        <f>区分表Ａ・Ｂ!H76</f>
        <v>日本ホルスタイン登録協会乳牛体型審査</v>
      </c>
      <c r="F72" t="str">
        <f>区分表Ａ・Ｂ!I76</f>
        <v xml:space="preserve">日本ホルスタイン登録協会 </v>
      </c>
    </row>
    <row r="73" spans="3:6">
      <c r="C73" s="187" t="s">
        <v>1379</v>
      </c>
      <c r="D73" t="str">
        <f>TEXT(区分表Ａ・Ｂ!D77,"0")&amp;TEXT(区分表Ａ・Ｂ!E77,"0")&amp;TEXT(区分表Ａ・Ｂ!F77,"0")&amp;TEXT(区分表Ａ・Ｂ!G77,"0")</f>
        <v>1505</v>
      </c>
      <c r="E73" t="str">
        <f>区分表Ａ・Ｂ!H77</f>
        <v>乳牛共進会(県大会)</v>
      </c>
      <c r="F73" t="str">
        <f>区分表Ａ・Ｂ!I77</f>
        <v>JAなど</v>
      </c>
    </row>
    <row r="74" spans="3:6">
      <c r="C74" s="187" t="s">
        <v>1379</v>
      </c>
      <c r="D74" t="str">
        <f>TEXT(区分表Ａ・Ｂ!D78,"0")&amp;TEXT(区分表Ａ・Ｂ!E78,"0")&amp;TEXT(区分表Ａ・Ｂ!F78,"0")&amp;TEXT(区分表Ａ・Ｂ!G78,"0")</f>
        <v>1506</v>
      </c>
      <c r="E74" t="str">
        <f>区分表Ａ・Ｂ!H78</f>
        <v>和牛共進会（県大会）</v>
      </c>
      <c r="F74" t="str">
        <f>区分表Ａ・Ｂ!I78</f>
        <v>全国和牛登録協会</v>
      </c>
    </row>
    <row r="75" spans="3:6">
      <c r="C75" s="187" t="s">
        <v>1379</v>
      </c>
      <c r="D75" t="str">
        <f>TEXT(区分表Ａ・Ｂ!D79,"0")&amp;TEXT(区分表Ａ・Ｂ!E79,"0")&amp;TEXT(区分表Ａ・Ｂ!F79,"0")&amp;TEXT(区分表Ａ・Ｂ!G79,"0")</f>
        <v>1507</v>
      </c>
      <c r="E75" t="str">
        <f>区分表Ａ・Ｂ!H79</f>
        <v>毎日農業記録賞</v>
      </c>
      <c r="F75" t="str">
        <f>区分表Ａ・Ｂ!I79</f>
        <v>毎日新聞社</v>
      </c>
    </row>
    <row r="76" spans="3:6">
      <c r="C76" s="187" t="s">
        <v>1379</v>
      </c>
      <c r="D76" t="str">
        <f>TEXT(区分表Ａ・Ｂ!D80,"0")&amp;TEXT(区分表Ａ・Ｂ!E80,"0")&amp;TEXT(区分表Ａ・Ｂ!F80,"0")&amp;TEXT(区分表Ａ・Ｂ!G80,"0")</f>
        <v>1508</v>
      </c>
      <c r="E76" t="str">
        <f>区分表Ａ・Ｂ!H80</f>
        <v>バイオ甲子園</v>
      </c>
      <c r="F76" t="str">
        <f>区分表Ａ・Ｂ!I80</f>
        <v>バイオテクノロジー研究推進会</v>
      </c>
    </row>
    <row r="77" spans="3:6">
      <c r="C77" s="187" t="s">
        <v>1379</v>
      </c>
      <c r="D77" t="str">
        <f>TEXT(区分表Ａ・Ｂ!D81,"0")&amp;TEXT(区分表Ａ・Ｂ!E81,"0")&amp;TEXT(区分表Ａ・Ｂ!F81,"0")&amp;TEXT(区分表Ａ・Ｂ!G81,"0")</f>
        <v>1509</v>
      </c>
      <c r="E77" t="str">
        <f>区分表Ａ・Ｂ!H81</f>
        <v>農業高校生全国意見文コンクール</v>
      </c>
      <c r="F77" t="str">
        <f>区分表Ａ・Ｂ!I81</f>
        <v>日本農業教育学会</v>
      </c>
    </row>
    <row r="78" spans="3:6">
      <c r="C78" s="187" t="s">
        <v>1379</v>
      </c>
      <c r="D78" t="str">
        <f>TEXT(区分表Ａ・Ｂ!D82,"0")&amp;TEXT(区分表Ａ・Ｂ!E82,"0")&amp;TEXT(区分表Ａ・Ｂ!F82,"0")&amp;TEXT(区分表Ａ・Ｂ!G82,"0")</f>
        <v>1510</v>
      </c>
      <c r="E78" t="str">
        <f>区分表Ａ・Ｂ!H82</f>
        <v>全国農業高校お米甲子園</v>
      </c>
      <c r="F78" t="str">
        <f>区分表Ａ・Ｂ!I82</f>
        <v>米・食味鑑定士協会</v>
      </c>
    </row>
    <row r="79" spans="3:6">
      <c r="C79" s="187" t="s">
        <v>1379</v>
      </c>
      <c r="D79" t="str">
        <f>TEXT(区分表Ａ・Ｂ!D83,"0")&amp;TEXT(区分表Ａ・Ｂ!E83,"0")&amp;TEXT(区分表Ａ・Ｂ!F83,"0")&amp;TEXT(区分表Ａ・Ｂ!G83,"0")</f>
        <v>1511</v>
      </c>
      <c r="E79" t="str">
        <f>区分表Ａ・Ｂ!H83</f>
        <v>森の聞き書き甲子園</v>
      </c>
      <c r="F79" t="str">
        <f>区分表Ａ・Ｂ!I83</f>
        <v>聞き書き甲子園実行委員会(写真は除く)</v>
      </c>
    </row>
    <row r="80" spans="3:6">
      <c r="C80" s="187" t="s">
        <v>1379</v>
      </c>
      <c r="D80" t="str">
        <f>TEXT(区分表Ａ・Ｂ!D84,"0")&amp;TEXT(区分表Ａ・Ｂ!E84,"0")&amp;TEXT(区分表Ａ・Ｂ!F84,"0")&amp;TEXT(区分表Ａ・Ｂ!G84,"0")</f>
        <v>1512</v>
      </c>
      <c r="E80" t="str">
        <f>区分表Ａ・Ｂ!H84</f>
        <v>ご当地！絶品うまいもん甲子園</v>
      </c>
      <c r="F80" t="str">
        <f>区分表Ａ・Ｂ!I84</f>
        <v>農林水産省／一般社団法人全国食の甲子園協会</v>
      </c>
    </row>
    <row r="81" spans="3:6">
      <c r="C81" s="187" t="s">
        <v>1379</v>
      </c>
      <c r="D81" t="str">
        <f>TEXT(区分表Ａ・Ｂ!D85,"0")&amp;TEXT(区分表Ａ・Ｂ!E85,"0")&amp;TEXT(区分表Ａ・Ｂ!F85,"0")&amp;TEXT(区分表Ａ・Ｂ!G85,"0")</f>
        <v>1513</v>
      </c>
      <c r="E81" t="str">
        <f>区分表Ａ・Ｂ!H85</f>
        <v>全国高校生みんなＤＥ笑顔プロジェクト</v>
      </c>
      <c r="F81" t="str">
        <f>区分表Ａ・Ｂ!I85</f>
        <v>全国農協中央会・文部科学省・農林水産省</v>
      </c>
    </row>
    <row r="82" spans="3:6">
      <c r="C82" s="187" t="s">
        <v>1379</v>
      </c>
      <c r="D82" t="str">
        <f>TEXT(区分表Ａ・Ｂ!D86,"0")&amp;TEXT(区分表Ａ・Ｂ!E86,"0")&amp;TEXT(区分表Ａ・Ｂ!F86,"0")&amp;TEXT(区分表Ａ・Ｂ!G86,"0")</f>
        <v>1514</v>
      </c>
      <c r="E82" t="str">
        <f>区分表Ａ・Ｂ!H86</f>
        <v>米粉の名人料理グランプリ</v>
      </c>
      <c r="F82" t="str">
        <f>区分表Ａ・Ｂ!I86</f>
        <v>NPO法人国内産米粉促進ネットワーク</v>
      </c>
    </row>
    <row r="83" spans="3:6">
      <c r="C83" s="187" t="s">
        <v>1379</v>
      </c>
      <c r="D83" t="str">
        <f>TEXT(区分表Ａ・Ｂ!D87,"0")&amp;TEXT(区分表Ａ・Ｂ!E87,"0")&amp;TEXT(区分表Ａ・Ｂ!F87,"0")&amp;TEXT(区分表Ａ・Ｂ!G87,"0")</f>
        <v>1515</v>
      </c>
      <c r="E83" t="str">
        <f>区分表Ａ・Ｂ!H87</f>
        <v>全国高校生ソバ打ち選手権</v>
      </c>
      <c r="F83" t="str">
        <f>区分表Ａ・Ｂ!I87</f>
        <v>社団法人日本麺類業団体連合会</v>
      </c>
    </row>
    <row r="84" spans="3:6">
      <c r="C84" s="187" t="s">
        <v>1379</v>
      </c>
      <c r="D84" t="str">
        <f>TEXT(区分表Ａ・Ｂ!D88,"0")&amp;TEXT(区分表Ａ・Ｂ!E88,"0")&amp;TEXT(区分表Ａ・Ｂ!F88,"0")&amp;TEXT(区分表Ａ・Ｂ!G88,"0")</f>
        <v>1516</v>
      </c>
      <c r="E84" t="str">
        <f>区分表Ａ・Ｂ!H88</f>
        <v>高校生ビジネスプラングランプリ</v>
      </c>
      <c r="F84" t="str">
        <f>区分表Ａ・Ｂ!I88</f>
        <v>日本政策金融公庫</v>
      </c>
    </row>
    <row r="85" spans="3:6">
      <c r="C85" s="187" t="s">
        <v>1379</v>
      </c>
      <c r="D85" t="str">
        <f>TEXT(区分表Ａ・Ｂ!D89,"0")&amp;TEXT(区分表Ａ・Ｂ!E89,"0")&amp;TEXT(区分表Ａ・Ｂ!F89,"0")&amp;TEXT(区分表Ａ・Ｂ!G89,"0")</f>
        <v>1517</v>
      </c>
      <c r="E85" t="str">
        <f>区分表Ａ・Ｂ!H89</f>
        <v>全日本ブラックアンドホワイトショウ</v>
      </c>
      <c r="F85" t="str">
        <f>区分表Ａ・Ｂ!I89</f>
        <v>全国ホルスタイン改良協議会</v>
      </c>
    </row>
    <row r="86" spans="3:6">
      <c r="C86" s="187" t="s">
        <v>1379</v>
      </c>
      <c r="D86" t="str">
        <f>TEXT(区分表Ａ・Ｂ!D90,"0")&amp;TEXT(区分表Ａ・Ｂ!E90,"0")&amp;TEXT(区分表Ａ・Ｂ!F90,"0")&amp;TEXT(区分表Ａ・Ｂ!G90,"0")</f>
        <v>1518</v>
      </c>
      <c r="E86" t="str">
        <f>区分表Ａ・Ｂ!H90</f>
        <v>ＮＦＤ全国高校生フラワーデザインコンテスト</v>
      </c>
      <c r="F86" t="str">
        <f>区分表Ａ・Ｂ!I90</f>
        <v>公益社団法人日本フラワーデザイナー協会</v>
      </c>
    </row>
    <row r="87" spans="3:6">
      <c r="C87" s="187" t="s">
        <v>1379</v>
      </c>
      <c r="D87" t="str">
        <f>TEXT(区分表Ａ・Ｂ!D91,"0")&amp;TEXT(区分表Ａ・Ｂ!E91,"0")&amp;TEXT(区分表Ａ・Ｂ!F91,"0")&amp;TEXT(区分表Ａ・Ｂ!G91,"0")</f>
        <v>1526</v>
      </c>
      <c r="E87" t="str">
        <f>区分表Ａ・Ｂ!H91</f>
        <v>技能五輪全国大会</v>
      </c>
      <c r="F87" t="str">
        <f>区分表Ａ・Ｂ!I91</f>
        <v>中央職業能力開発協会</v>
      </c>
    </row>
    <row r="88" spans="3:6">
      <c r="C88" s="187" t="s">
        <v>1379</v>
      </c>
      <c r="D88" t="str">
        <f>TEXT(区分表Ａ・Ｂ!D92,"0")&amp;TEXT(区分表Ａ・Ｂ!E92,"0")&amp;TEXT(区分表Ａ・Ｂ!F92,"0")&amp;TEXT(区分表Ａ・Ｂ!G92,"0")</f>
        <v>1602</v>
      </c>
      <c r="E88" t="str">
        <f>区分表Ａ・Ｂ!H92</f>
        <v>数学検定</v>
      </c>
      <c r="F88" t="str">
        <f>区分表Ａ・Ｂ!I92</f>
        <v>公益財団法人日本数学検定協会</v>
      </c>
    </row>
    <row r="89" spans="3:6">
      <c r="C89" s="187" t="s">
        <v>1379</v>
      </c>
      <c r="D89" t="str">
        <f>TEXT(区分表Ａ・Ｂ!D93,"0")&amp;TEXT(区分表Ａ・Ｂ!E93,"0")&amp;TEXT(区分表Ａ・Ｂ!F93,"0")&amp;TEXT(区分表Ａ・Ｂ!G93,"0")</f>
        <v>1603</v>
      </c>
      <c r="E89" t="str">
        <f>区分表Ａ・Ｂ!H93</f>
        <v>弁論大会</v>
      </c>
      <c r="F89" t="str">
        <f>区分表Ａ・Ｂ!I93</f>
        <v>高文連</v>
      </c>
    </row>
    <row r="90" spans="3:6">
      <c r="C90" s="187" t="s">
        <v>1379</v>
      </c>
      <c r="D90" t="str">
        <f>TEXT(区分表Ａ・Ｂ!D94,"0")&amp;TEXT(区分表Ａ・Ｂ!E94,"0")&amp;TEXT(区分表Ａ・Ｂ!F94,"0")&amp;TEXT(区分表Ａ・Ｂ!G94,"0")</f>
        <v>1605</v>
      </c>
      <c r="E90" t="str">
        <f>区分表Ａ・Ｂ!H94</f>
        <v>高校生文化大賞</v>
      </c>
      <c r="F90" t="str">
        <f>区分表Ａ・Ｂ!I94</f>
        <v>産経新聞社</v>
      </c>
    </row>
    <row r="91" spans="3:6">
      <c r="C91" s="187" t="s">
        <v>1379</v>
      </c>
      <c r="D91" t="str">
        <f>TEXT(区分表Ａ・Ｂ!D95,"0")&amp;TEXT(区分表Ａ・Ｂ!E95,"0")&amp;TEXT(区分表Ａ・Ｂ!F95,"0")&amp;TEXT(区分表Ａ・Ｂ!G95,"0")</f>
        <v>1606</v>
      </c>
      <c r="E91" t="str">
        <f>区分表Ａ・Ｂ!H95</f>
        <v>税の作文コンクール</v>
      </c>
      <c r="F91" t="str">
        <f>区分表Ａ・Ｂ!I95</f>
        <v>国税庁</v>
      </c>
    </row>
    <row r="92" spans="3:6">
      <c r="C92" s="187" t="s">
        <v>1379</v>
      </c>
      <c r="D92" t="str">
        <f>TEXT(区分表Ａ・Ｂ!D96,"0")&amp;TEXT(区分表Ａ・Ｂ!E96,"0")&amp;TEXT(区分表Ａ・Ｂ!F96,"0")&amp;TEXT(区分表Ａ・Ｂ!G96,"0")</f>
        <v>1642</v>
      </c>
      <c r="E92" t="str">
        <f>区分表Ａ・Ｂ!H96</f>
        <v>全国高等学校英語スピーチコンテスト</v>
      </c>
      <c r="F92" t="str">
        <f>区分表Ａ・Ｂ!I96</f>
        <v>全英連</v>
      </c>
    </row>
    <row r="93" spans="3:6">
      <c r="C93" s="187" t="s">
        <v>1379</v>
      </c>
      <c r="D93" t="str">
        <f>TEXT(区分表Ａ・Ｂ!D97,"0")&amp;TEXT(区分表Ａ・Ｂ!E97,"0")&amp;TEXT(区分表Ａ・Ｂ!F97,"0")&amp;TEXT(区分表Ａ・Ｂ!G97,"0")</f>
        <v>1651</v>
      </c>
      <c r="E93" t="str">
        <f>区分表Ａ・Ｂ!H97</f>
        <v>ホームプロジェクト・学校家庭クラブ研究発表</v>
      </c>
      <c r="F93" t="str">
        <f>区分表Ａ・Ｂ!I97</f>
        <v>県高等学校家庭クラブ連盟/全国高等学校家庭クラブ連盟</v>
      </c>
    </row>
    <row r="94" spans="3:6">
      <c r="C94" s="187" t="s">
        <v>1379</v>
      </c>
      <c r="D94" t="str">
        <f>TEXT(区分表Ａ・Ｂ!D98,"0")&amp;TEXT(区分表Ａ・Ｂ!E98,"0")&amp;TEXT(区分表Ａ・Ｂ!F98,"0")&amp;TEXT(区分表Ａ・Ｂ!G98,"0")</f>
        <v>1652</v>
      </c>
      <c r="E94" t="str">
        <f>区分表Ａ・Ｂ!H98</f>
        <v>全国高校生料理コンクール</v>
      </c>
      <c r="F94" t="str">
        <f>区分表Ａ・Ｂ!I98</f>
        <v>全国高等学校家庭クラブ連盟</v>
      </c>
    </row>
    <row r="95" spans="3:6">
      <c r="C95" s="187" t="s">
        <v>1379</v>
      </c>
      <c r="D95" t="str">
        <f>TEXT(区分表Ａ・Ｂ!D99,"0")&amp;TEXT(区分表Ａ・Ｂ!E99,"0")&amp;TEXT(区分表Ａ・Ｂ!F99,"0")&amp;TEXT(区分表Ａ・Ｂ!G99,"0")</f>
        <v>1653</v>
      </c>
      <c r="E95" t="str">
        <f>区分表Ａ・Ｂ!H99</f>
        <v>全国高校生クリエイティブコンテスト</v>
      </c>
      <c r="F95" t="str">
        <f>区分表Ａ・Ｂ!I99</f>
        <v>全国高等学校家庭クラブ連盟</v>
      </c>
    </row>
    <row r="96" spans="3:6">
      <c r="C96" s="187" t="s">
        <v>1379</v>
      </c>
      <c r="D96" t="str">
        <f>TEXT(区分表Ａ・Ｂ!D100,"0")&amp;TEXT(区分表Ａ・Ｂ!E100,"0")&amp;TEXT(区分表Ａ・Ｂ!F100,"0")&amp;TEXT(区分表Ａ・Ｂ!G100,"0")</f>
        <v>1672</v>
      </c>
      <c r="E96" t="str">
        <f>区分表Ａ・Ｂ!H100</f>
        <v>全国高等学校情報処理競技大会</v>
      </c>
      <c r="F96" t="str">
        <f>区分表Ａ・Ｂ!I100</f>
        <v>全国商業高等学校協会</v>
      </c>
    </row>
    <row r="97" spans="3:8">
      <c r="C97" s="187" t="s">
        <v>1379</v>
      </c>
      <c r="D97" t="str">
        <f>TEXT(区分表Ａ・Ｂ!D101,"0")&amp;TEXT(区分表Ａ・Ｂ!E101,"0")&amp;TEXT(区分表Ａ・Ｂ!F101,"0")&amp;TEXT(区分表Ａ・Ｂ!G101,"0")</f>
        <v>2401</v>
      </c>
      <c r="E97" t="str">
        <f>区分表Ａ・Ｂ!H101</f>
        <v>ICTプロフィシエンシー検定試験（P検）</v>
      </c>
      <c r="F97" t="str">
        <f>区分表Ａ・Ｂ!I101</f>
        <v>ＩＣTプロフィシエンシー検定協会</v>
      </c>
    </row>
    <row r="98" spans="3:8">
      <c r="C98" s="187" t="s">
        <v>1379</v>
      </c>
      <c r="D98" t="str">
        <f>TEXT(区分表Ａ・Ｂ!D102,"0")&amp;TEXT(区分表Ａ・Ｂ!E102,"0")&amp;TEXT(区分表Ａ・Ｂ!F102,"0")&amp;TEXT(区分表Ａ・Ｂ!G102,"0")</f>
        <v>2402</v>
      </c>
      <c r="E98" t="str">
        <f>区分表Ａ・Ｂ!H102</f>
        <v>日本語ワープロ検定試験</v>
      </c>
      <c r="F98" t="str">
        <f>区分表Ａ・Ｂ!I102</f>
        <v>日本情報処理検定協会</v>
      </c>
    </row>
    <row r="99" spans="3:8">
      <c r="C99" s="187" t="s">
        <v>1379</v>
      </c>
      <c r="D99" t="str">
        <f>TEXT(区分表Ａ・Ｂ!D103,"0")&amp;TEXT(区分表Ａ・Ｂ!E103,"0")&amp;TEXT(区分表Ａ・Ｂ!F103,"0")&amp;TEXT(区分表Ａ・Ｂ!G103,"0")</f>
        <v>2403</v>
      </c>
      <c r="E99" t="str">
        <f>区分表Ａ・Ｂ!H103</f>
        <v>プレゼンテーション作成検定試験</v>
      </c>
      <c r="F99" t="str">
        <f>区分表Ａ・Ｂ!I103</f>
        <v>日本情報処理検定協会</v>
      </c>
    </row>
    <row r="100" spans="3:8">
      <c r="C100" s="187" t="s">
        <v>1379</v>
      </c>
      <c r="D100" t="str">
        <f>TEXT(区分表Ａ・Ｂ!D104,"0")&amp;TEXT(区分表Ａ・Ｂ!E104,"0")&amp;TEXT(区分表Ａ・Ｂ!F104,"0")&amp;TEXT(区分表Ａ・Ｂ!G104,"0")</f>
        <v>2404</v>
      </c>
      <c r="E100" t="str">
        <f>区分表Ａ・Ｂ!H104</f>
        <v>文書デザイン検定試験</v>
      </c>
      <c r="F100" t="str">
        <f>区分表Ａ・Ｂ!I104</f>
        <v>日本情報処理検定協会</v>
      </c>
    </row>
    <row r="101" spans="3:8">
      <c r="C101" s="187" t="s">
        <v>1379</v>
      </c>
      <c r="D101" t="str">
        <f>TEXT(区分表Ａ・Ｂ!D105,"0")&amp;TEXT(区分表Ａ・Ｂ!E105,"0")&amp;TEXT(区分表Ａ・Ｂ!F105,"0")&amp;TEXT(区分表Ａ・Ｂ!G105,"0")</f>
        <v>2405</v>
      </c>
      <c r="E101" t="str">
        <f>区分表Ａ・Ｂ!H105</f>
        <v>ホームページ作成検定試験</v>
      </c>
      <c r="F101" t="str">
        <f>区分表Ａ・Ｂ!I105</f>
        <v>日本情報処理検定協会</v>
      </c>
    </row>
    <row r="102" spans="3:8">
      <c r="C102" s="187" t="s">
        <v>1379</v>
      </c>
      <c r="D102" s="30"/>
      <c r="E102" s="30" t="str">
        <f>区分表Ａ・Ｂ!H106</f>
        <v>情報処理技能検定試験（全種目）</v>
      </c>
      <c r="F102" s="30" t="str">
        <f>区分表Ａ・Ｂ!I106</f>
        <v>日本情報処理検定協会</v>
      </c>
      <c r="G102" s="30"/>
      <c r="H102" s="30"/>
    </row>
    <row r="103" spans="3:8">
      <c r="C103" s="187" t="s">
        <v>1379</v>
      </c>
      <c r="D103" t="str">
        <f>TEXT(区分表Ａ・Ｂ!D107,"0")&amp;TEXT(区分表Ａ・Ｂ!E107,"0")&amp;TEXT(区分表Ａ・Ｂ!F107,"0")&amp;TEXT(区分表Ａ・Ｂ!G107,"0")</f>
        <v>2407</v>
      </c>
      <c r="E103" t="str">
        <f>区分表Ａ・Ｂ!H107</f>
        <v>日商ＰＣ検定試験（全種目）</v>
      </c>
      <c r="F103" t="str">
        <f>区分表Ａ・Ｂ!I107</f>
        <v>日本商工会議所</v>
      </c>
    </row>
    <row r="104" spans="3:8">
      <c r="C104" s="187" t="s">
        <v>1379</v>
      </c>
      <c r="D104" t="str">
        <f>TEXT(区分表Ａ・Ｂ!D108,"0")&amp;TEXT(区分表Ａ・Ｂ!E108,"0")&amp;TEXT(区分表Ａ・Ｂ!F108,"0")&amp;TEXT(区分表Ａ・Ｂ!G108,"0")</f>
        <v>2408</v>
      </c>
      <c r="E104" t="str">
        <f>区分表Ａ・Ｂ!H108</f>
        <v>パソコンスピード認定試験</v>
      </c>
      <c r="F104" t="str">
        <f>区分表Ａ・Ｂ!I108</f>
        <v>日本情報処理検定協会</v>
      </c>
    </row>
    <row r="105" spans="3:8">
      <c r="C105" s="187" t="s">
        <v>1379</v>
      </c>
      <c r="D105" t="str">
        <f>TEXT(区分表Ａ・Ｂ!D109,"0")&amp;TEXT(区分表Ａ・Ｂ!E109,"0")&amp;TEXT(区分表Ａ・Ｂ!F109,"0")&amp;TEXT(区分表Ａ・Ｂ!G109,"0")</f>
        <v>2409</v>
      </c>
      <c r="E105" t="str">
        <f>区分表Ａ・Ｂ!H109</f>
        <v>文書デザイン検定試験</v>
      </c>
      <c r="F105" t="str">
        <f>区分表Ａ・Ｂ!I109</f>
        <v>日本情報処理検定協会</v>
      </c>
    </row>
    <row r="106" spans="3:8">
      <c r="C106" s="187" t="s">
        <v>1379</v>
      </c>
      <c r="D106" t="str">
        <f>TEXT(区分表Ａ・Ｂ!D110,"0")&amp;TEXT(区分表Ａ・Ｂ!E110,"0")&amp;TEXT(区分表Ａ・Ｂ!F110,"0")&amp;TEXT(区分表Ａ・Ｂ!G110,"0")</f>
        <v>2410</v>
      </c>
      <c r="E106" t="str">
        <f>区分表Ａ・Ｂ!H110</f>
        <v>日本語文書処理技能検定試験</v>
      </c>
      <c r="F106" t="str">
        <f>区分表Ａ・Ｂ!I110</f>
        <v>日本商工会議所　　</v>
      </c>
    </row>
    <row r="107" spans="3:8">
      <c r="C107" s="187" t="s">
        <v>1379</v>
      </c>
      <c r="D107" t="str">
        <f>TEXT(区分表Ａ・Ｂ!D111,"0")&amp;TEXT(区分表Ａ・Ｂ!E111,"0")&amp;TEXT(区分表Ａ・Ｂ!F111,"0")&amp;TEXT(区分表Ａ・Ｂ!G111,"0")</f>
        <v>2411</v>
      </c>
      <c r="E107" t="str">
        <f>区分表Ａ・Ｂ!H111</f>
        <v>情報処理技能検定試験（表計算）</v>
      </c>
      <c r="F107" t="str">
        <f>区分表Ａ・Ｂ!I111</f>
        <v>日本情報処理検定協会</v>
      </c>
    </row>
    <row r="108" spans="3:8">
      <c r="C108" s="187" t="s">
        <v>1379</v>
      </c>
      <c r="D108" t="str">
        <f>TEXT(区分表Ａ・Ｂ!D112,"0")&amp;TEXT(区分表Ａ・Ｂ!E112,"0")&amp;TEXT(区分表Ａ・Ｂ!F112,"0")&amp;TEXT(区分表Ａ・Ｂ!G112,"0")</f>
        <v>2412</v>
      </c>
      <c r="E108" t="str">
        <f>区分表Ａ・Ｂ!H112</f>
        <v>情報処理技能検定試験（データベース）</v>
      </c>
      <c r="F108" t="str">
        <f>区分表Ａ・Ｂ!I112</f>
        <v>日本情報処理検定協会</v>
      </c>
    </row>
    <row r="109" spans="3:8">
      <c r="C109" s="187" t="s">
        <v>1379</v>
      </c>
      <c r="D109" s="30"/>
      <c r="E109" s="30" t="str">
        <f>区分表Ａ・Ｂ!H113</f>
        <v>情報処理技能検定試験</v>
      </c>
      <c r="F109" s="30" t="str">
        <f>区分表Ａ・Ｂ!I113</f>
        <v>日本情報処理検定協会</v>
      </c>
      <c r="G109" s="30"/>
      <c r="H109" s="30"/>
    </row>
    <row r="110" spans="3:8">
      <c r="C110" s="187" t="s">
        <v>1379</v>
      </c>
      <c r="D110" t="str">
        <f>TEXT(区分表Ａ・Ｂ!D114,"0")&amp;TEXT(区分表Ａ・Ｂ!E114,"0")&amp;TEXT(区分表Ａ・Ｂ!F114,"0")&amp;TEXT(区分表Ａ・Ｂ!G114,"0")</f>
        <v>3251</v>
      </c>
      <c r="E110" t="str">
        <f>区分表Ａ・Ｂ!H114</f>
        <v>日商簿記検定試験</v>
      </c>
      <c r="F110" t="str">
        <f>区分表Ａ・Ｂ!I114</f>
        <v>日本商工会議所</v>
      </c>
    </row>
    <row r="111" spans="3:8">
      <c r="C111" s="187" t="s">
        <v>1379</v>
      </c>
      <c r="D111" t="str">
        <f>TEXT(区分表Ａ・Ｂ!D115,"0")&amp;TEXT(区分表Ａ・Ｂ!E115,"0")&amp;TEXT(区分表Ａ・Ｂ!F115,"0")&amp;TEXT(区分表Ａ・Ｂ!G115,"0")</f>
        <v>3252</v>
      </c>
      <c r="E111" t="str">
        <f>区分表Ａ・Ｂ!H115</f>
        <v>簿記能力検定試験</v>
      </c>
      <c r="F111" t="str">
        <f>区分表Ａ・Ｂ!I115</f>
        <v>全国経理教育協会</v>
      </c>
    </row>
    <row r="112" spans="3:8">
      <c r="C112" s="187" t="s">
        <v>1379</v>
      </c>
      <c r="D112" t="str">
        <f>TEXT(区分表Ａ・Ｂ!D116,"0")&amp;TEXT(区分表Ａ・Ｂ!E116,"0")&amp;TEXT(区分表Ａ・Ｂ!F116,"0")&amp;TEXT(区分表Ａ・Ｂ!G116,"0")</f>
        <v>7016</v>
      </c>
      <c r="E112" t="str">
        <f>区分表Ａ・Ｂ!H116</f>
        <v>ガス溶接特別教育講習</v>
      </c>
      <c r="F112" t="str">
        <f>区分表Ａ・Ｂ!I116</f>
        <v>労働安全衛生法に基づく特別教育を実施する団体</v>
      </c>
    </row>
    <row r="113" spans="3:6">
      <c r="C113" s="187" t="s">
        <v>1379</v>
      </c>
      <c r="D113" t="str">
        <f>TEXT(区分表Ａ・Ｂ!D117,"0")&amp;TEXT(区分表Ａ・Ｂ!E117,"0")&amp;TEXT(区分表Ａ・Ｂ!F117,"0")&amp;TEXT(区分表Ａ・Ｂ!G117,"0")</f>
        <v>7017</v>
      </c>
      <c r="E113" t="str">
        <f>区分表Ａ・Ｂ!H117</f>
        <v>アーク溶接特別教育講習</v>
      </c>
      <c r="F113" t="str">
        <f>区分表Ａ・Ｂ!I117</f>
        <v>労働安全衛生法に基づく特別教育を実施する団体</v>
      </c>
    </row>
    <row r="114" spans="3:6">
      <c r="C114" s="187" t="s">
        <v>1379</v>
      </c>
      <c r="D114" t="str">
        <f>TEXT(区分表Ａ・Ｂ!D118,"0")&amp;TEXT(区分表Ａ・Ｂ!E118,"0")&amp;TEXT(区分表Ａ・Ｂ!F118,"0")&amp;TEXT(区分表Ａ・Ｂ!G118,"0")</f>
        <v>7018</v>
      </c>
      <c r="E114" t="str">
        <f>区分表Ａ・Ｂ!H118</f>
        <v>ボイラー技士</v>
      </c>
      <c r="F114" t="str">
        <f>区分表Ａ・Ｂ!I118</f>
        <v>（社）日本ボイラ協会、（財）安全衛生技術試験協会</v>
      </c>
    </row>
    <row r="115" spans="3:6">
      <c r="C115" s="187" t="s">
        <v>1379</v>
      </c>
      <c r="D115" t="str">
        <f>TEXT(区分表Ａ・Ｂ!D119,"0")&amp;TEXT(区分表Ａ・Ｂ!E119,"0")&amp;TEXT(区分表Ａ・Ｂ!F119,"0")&amp;TEXT(区分表Ａ・Ｂ!G119,"0")</f>
        <v>7019</v>
      </c>
      <c r="E115" t="str">
        <f>区分表Ａ・Ｂ!H119</f>
        <v>小型ボイラー取扱業務特別教育講習</v>
      </c>
      <c r="F115" t="str">
        <f>区分表Ａ・Ｂ!I119</f>
        <v>日本ボイラ協会</v>
      </c>
    </row>
    <row r="116" spans="3:6">
      <c r="C116" s="187" t="s">
        <v>1379</v>
      </c>
      <c r="D116" t="str">
        <f>TEXT(区分表Ａ・Ｂ!D120,"0")&amp;TEXT(区分表Ａ・Ｂ!E120,"0")&amp;TEXT(区分表Ａ・Ｂ!F120,"0")&amp;TEXT(区分表Ａ・Ｂ!G120,"0")</f>
        <v>7020</v>
      </c>
      <c r="E116" t="str">
        <f>区分表Ａ・Ｂ!H120</f>
        <v>グラインダ特別教育</v>
      </c>
      <c r="F116" t="str">
        <f>区分表Ａ・Ｂ!I120</f>
        <v>厚生労働省許可・労働基準局主管労働技能講習協会・労働安全衛生管理協会</v>
      </c>
    </row>
    <row r="117" spans="3:6">
      <c r="C117" s="187" t="s">
        <v>1379</v>
      </c>
      <c r="D117" t="str">
        <f>TEXT(区分表Ａ・Ｂ!D121,"0")&amp;TEXT(区分表Ａ・Ｂ!E121,"0")&amp;TEXT(区分表Ａ・Ｂ!F121,"0")&amp;TEXT(区分表Ａ・Ｂ!G121,"0")</f>
        <v>8001</v>
      </c>
      <c r="E117" t="str">
        <f>区分表Ａ・Ｂ!H121</f>
        <v>リビングスタイリスト試験</v>
      </c>
      <c r="F117" t="str">
        <f>区分表Ａ・Ｂ!I121</f>
        <v>日本ライフスタイル協会</v>
      </c>
    </row>
    <row r="118" spans="3:6">
      <c r="C118" s="187" t="s">
        <v>1379</v>
      </c>
      <c r="D118" t="str">
        <f>TEXT(区分表Ａ・Ｂ!D122,"0")&amp;TEXT(区分表Ａ・Ｂ!E122,"0")&amp;TEXT(区分表Ａ・Ｂ!F122,"0")&amp;TEXT(区分表Ａ・Ｂ!G122,"0")</f>
        <v>8201</v>
      </c>
      <c r="E118" t="str">
        <f>区分表Ａ・Ｂ!H122</f>
        <v>訪問介護員養成研修</v>
      </c>
      <c r="F118" t="str">
        <f>区分表Ａ・Ｂ!I122</f>
        <v>県福祉部長寿社会政策課</v>
      </c>
    </row>
    <row r="119" spans="3:6">
      <c r="C119" s="187" t="s">
        <v>1379</v>
      </c>
      <c r="D119" t="str">
        <f>TEXT(区分表Ａ・Ｂ!D123,"0")&amp;TEXT(区分表Ａ・Ｂ!E123,"0")&amp;TEXT(区分表Ａ・Ｂ!F123,"0")&amp;TEXT(区分表Ａ・Ｂ!G123,"0")</f>
        <v>8202</v>
      </c>
      <c r="E119" t="str">
        <f>区分表Ａ・Ｂ!H123</f>
        <v>福祉住環境ｺｰﾃﾞｨﾈｰﾀｰ検定</v>
      </c>
      <c r="F119" t="str">
        <f>区分表Ａ・Ｂ!I123</f>
        <v>都道府県商工会議所</v>
      </c>
    </row>
    <row r="120" spans="3:6">
      <c r="C120" s="187" t="s">
        <v>1379</v>
      </c>
      <c r="D120" t="str">
        <f>TEXT(区分表Ａ・Ｂ!D124,"0")&amp;TEXT(区分表Ａ・Ｂ!E124,"0")&amp;TEXT(区分表Ａ・Ｂ!F124,"0")&amp;TEXT(区分表Ａ・Ｂ!G124,"0")</f>
        <v>8203</v>
      </c>
      <c r="E120" t="str">
        <f>区分表Ａ・Ｂ!H124</f>
        <v>手話技能検定試験</v>
      </c>
      <c r="F120" t="str">
        <f>区分表Ａ・Ｂ!I124</f>
        <v>手話技能検定協会</v>
      </c>
    </row>
    <row r="121" spans="3:6">
      <c r="C121" s="187" t="s">
        <v>1379</v>
      </c>
      <c r="D121" t="str">
        <f>TEXT(区分表Ａ・Ｂ!D125,"0")&amp;TEXT(区分表Ａ・Ｂ!E125,"0")&amp;TEXT(区分表Ａ・Ｂ!F125,"0")&amp;TEXT(区分表Ａ・Ｂ!G125,"0")</f>
        <v>8401</v>
      </c>
      <c r="E121" t="str">
        <f>区分表Ａ・Ｂ!H125</f>
        <v>レース編物技能検定試験</v>
      </c>
      <c r="F121" t="str">
        <f>区分表Ａ・Ｂ!I125</f>
        <v>日本編物検定協会（文部科学省）</v>
      </c>
    </row>
    <row r="122" spans="3:6">
      <c r="C122" s="187" t="s">
        <v>1379</v>
      </c>
      <c r="D122" t="str">
        <f>TEXT(区分表Ａ・Ｂ!D126,"0")&amp;TEXT(区分表Ａ・Ｂ!E126,"0")&amp;TEXT(区分表Ａ・Ｂ!F126,"0")&amp;TEXT(区分表Ａ・Ｂ!G126,"0")</f>
        <v>8402</v>
      </c>
      <c r="E122" t="str">
        <f>区分表Ａ・Ｂ!H126</f>
        <v>繊維製品品質管理士試験（ＴＥＳ・テス）</v>
      </c>
      <c r="F122" t="str">
        <f>区分表Ａ・Ｂ!I126</f>
        <v>日本衣料管理協会</v>
      </c>
    </row>
    <row r="123" spans="3:6">
      <c r="C123" s="187" t="s">
        <v>1379</v>
      </c>
      <c r="D123" t="str">
        <f>TEXT(区分表Ａ・Ｂ!D127,"0")&amp;TEXT(区分表Ａ・Ｂ!E127,"0")&amp;TEXT(区分表Ａ・Ｂ!F127,"0")&amp;TEXT(区分表Ａ・Ｂ!G127,"0")</f>
        <v>8403</v>
      </c>
      <c r="E123" t="str">
        <f>区分表Ａ・Ｂ!H127</f>
        <v>織物設計検定</v>
      </c>
      <c r="F123" t="str">
        <f>区分表Ａ・Ｂ!I127</f>
        <v>日本繊維工業教育研究会</v>
      </c>
    </row>
    <row r="124" spans="3:6">
      <c r="C124" s="187" t="s">
        <v>1379</v>
      </c>
      <c r="D124" t="str">
        <f>TEXT(区分表Ａ・Ｂ!D128,"0")&amp;TEXT(区分表Ａ・Ｂ!E128,"0")&amp;TEXT(区分表Ａ・Ｂ!F128,"0")&amp;TEXT(区分表Ａ・Ｂ!G128,"0")</f>
        <v>8404</v>
      </c>
      <c r="E124" t="str">
        <f>区分表Ａ・Ｂ!H128</f>
        <v>染色検定</v>
      </c>
      <c r="F124" t="str">
        <f>区分表Ａ・Ｂ!I128</f>
        <v>日本繊維工業教育研究会</v>
      </c>
    </row>
    <row r="125" spans="3:6">
      <c r="C125" s="187" t="s">
        <v>1379</v>
      </c>
      <c r="D125" t="str">
        <f>TEXT(区分表Ａ・Ｂ!D129,"0")&amp;TEXT(区分表Ａ・Ｂ!E129,"0")&amp;TEXT(区分表Ａ・Ｂ!F129,"0")&amp;TEXT(区分表Ａ・Ｂ!G129,"0")</f>
        <v>9100</v>
      </c>
      <c r="E125" t="str">
        <f>区分表Ａ・Ｂ!H129</f>
        <v>語彙・読解力検定</v>
      </c>
      <c r="F125" t="str">
        <f>区分表Ａ・Ｂ!I129</f>
        <v>ベネッセ・朝日新聞</v>
      </c>
    </row>
    <row r="126" spans="3:6">
      <c r="C126" s="187" t="s">
        <v>1379</v>
      </c>
      <c r="D126" t="str">
        <f>TEXT(区分表Ａ・Ｂ!D130,"0")&amp;TEXT(区分表Ａ・Ｂ!E130,"0")&amp;TEXT(区分表Ａ・Ｂ!F130,"0")&amp;TEXT(区分表Ａ・Ｂ!G130,"0")</f>
        <v>9110</v>
      </c>
      <c r="E126" t="str">
        <f>区分表Ａ・Ｂ!H130</f>
        <v>日本漢字能力検定試験</v>
      </c>
      <c r="F126" t="str">
        <f>区分表Ａ・Ｂ!I130</f>
        <v>日本漢字能力検定協会</v>
      </c>
    </row>
    <row r="127" spans="3:6">
      <c r="C127" s="187" t="s">
        <v>1379</v>
      </c>
      <c r="D127" t="str">
        <f>TEXT(区分表Ａ・Ｂ!D131,"0")&amp;TEXT(区分表Ａ・Ｂ!E131,"0")&amp;TEXT(区分表Ａ・Ｂ!F131,"0")&amp;TEXT(区分表Ａ・Ｂ!G131,"0")</f>
        <v>9401</v>
      </c>
      <c r="E127" t="str">
        <f>区分表Ａ・Ｂ!H131</f>
        <v>リスニング英語検定</v>
      </c>
      <c r="F127" t="str">
        <f>区分表Ａ・Ｂ!I131</f>
        <v>全国工業高等学校長協会</v>
      </c>
    </row>
    <row r="128" spans="3:6">
      <c r="C128" s="187" t="s">
        <v>1379</v>
      </c>
      <c r="D128" t="str">
        <f>TEXT(区分表Ａ・Ｂ!D132,"0")&amp;TEXT(区分表Ａ・Ｂ!E132,"0")&amp;TEXT(区分表Ａ・Ｂ!F132,"0")&amp;TEXT(区分表Ａ・Ｂ!G132,"0")</f>
        <v>9402</v>
      </c>
      <c r="E128" t="str">
        <f>区分表Ａ・Ｂ!H132</f>
        <v>実用英語技能検定試験</v>
      </c>
      <c r="F128" t="str">
        <f>区分表Ａ・Ｂ!I132</f>
        <v>日本英語検定協会</v>
      </c>
    </row>
    <row r="129" spans="3:8">
      <c r="C129" s="187" t="s">
        <v>1379</v>
      </c>
      <c r="D129" t="str">
        <f>TEXT(区分表Ａ・Ｂ!D133,"0")&amp;TEXT(区分表Ａ・Ｂ!E133,"0")&amp;TEXT(区分表Ａ・Ｂ!F133,"0")&amp;TEXT(区分表Ａ・Ｂ!G133,"0")</f>
        <v>9403</v>
      </c>
      <c r="E129" t="str">
        <f>区分表Ａ・Ｂ!H133</f>
        <v>英語検定試験</v>
      </c>
      <c r="F129" t="str">
        <f>区分表Ａ・Ｂ!I133</f>
        <v>全国商業高等学校協会</v>
      </c>
    </row>
    <row r="130" spans="3:8">
      <c r="C130" s="187" t="s">
        <v>1379</v>
      </c>
      <c r="D130" t="str">
        <f>TEXT(区分表Ａ・Ｂ!D134,"0")&amp;TEXT(区分表Ａ・Ｂ!E134,"0")&amp;TEXT(区分表Ａ・Ｂ!F134,"0")&amp;TEXT(区分表Ａ・Ｂ!G134,"0")</f>
        <v>9404</v>
      </c>
      <c r="E130" t="str">
        <f>区分表Ａ・Ｂ!H134</f>
        <v>日商ビジネス英語検定</v>
      </c>
      <c r="F130" t="str">
        <f>区分表Ａ・Ｂ!I134</f>
        <v>日本商工会議所</v>
      </c>
    </row>
    <row r="131" spans="3:8">
      <c r="C131" s="187" t="s">
        <v>1379</v>
      </c>
      <c r="D131" t="str">
        <f>TEXT(区分表Ａ・Ｂ!D135,"0")&amp;TEXT(区分表Ａ・Ｂ!E135,"0")&amp;TEXT(区分表Ａ・Ｂ!F135,"0")&amp;TEXT(区分表Ａ・Ｂ!G135,"0")</f>
        <v>9602</v>
      </c>
      <c r="E131" t="str">
        <f>区分表Ａ・Ｂ!H135</f>
        <v>計算技術検定試験</v>
      </c>
      <c r="F131" t="str">
        <f>区分表Ａ・Ｂ!I135</f>
        <v>全国工業高等学校長協会</v>
      </c>
    </row>
    <row r="132" spans="3:8">
      <c r="C132" s="187" t="s">
        <v>1379</v>
      </c>
      <c r="D132" t="str">
        <f>TEXT(区分表Ａ・Ｂ!D136,"0")&amp;TEXT(区分表Ａ・Ｂ!E136,"0")&amp;TEXT(区分表Ａ・Ｂ!F136,"0")&amp;TEXT(区分表Ａ・Ｂ!G136,"0")</f>
        <v>9603</v>
      </c>
      <c r="E132" t="str">
        <f>区分表Ａ・Ｂ!H136</f>
        <v>情報技術検定</v>
      </c>
      <c r="F132" t="str">
        <f>区分表Ａ・Ｂ!I136</f>
        <v>全国工業高等学校長協会</v>
      </c>
    </row>
    <row r="133" spans="3:8">
      <c r="C133" s="187" t="s">
        <v>1379</v>
      </c>
      <c r="D133" t="str">
        <f>TEXT(区分表Ａ・Ｂ!D137,"0")&amp;TEXT(区分表Ａ・Ｂ!E137,"0")&amp;TEXT(区分表Ａ・Ｂ!F137,"0")&amp;TEXT(区分表Ａ・Ｂ!G137,"0")</f>
        <v>9604</v>
      </c>
      <c r="E133" t="str">
        <f>区分表Ａ・Ｂ!H137</f>
        <v>パソコン利用技術検定</v>
      </c>
      <c r="F133" t="str">
        <f>区分表Ａ・Ｂ!I137</f>
        <v>全国工業高等学校長協会</v>
      </c>
    </row>
    <row r="134" spans="3:8">
      <c r="C134" s="187" t="s">
        <v>1379</v>
      </c>
      <c r="D134" t="str">
        <f>TEXT(区分表Ａ・Ｂ!D138,"0")&amp;TEXT(区分表Ａ・Ｂ!E138,"0")&amp;TEXT(区分表Ａ・Ｂ!F138,"0")&amp;TEXT(区分表Ａ・Ｂ!G138,"0")</f>
        <v>9605</v>
      </c>
      <c r="E134" t="str">
        <f>区分表Ａ・Ｂ!H138</f>
        <v>ＣＧーＡＲＴＳ検定(ＣＧ部門・画像処理部門）</v>
      </c>
      <c r="F134" t="str">
        <f>区分表Ａ・Ｂ!I138</f>
        <v>公益財団法人画像情報教育振興協会</v>
      </c>
    </row>
    <row r="135" spans="3:8">
      <c r="C135" s="187" t="s">
        <v>1379</v>
      </c>
      <c r="D135" t="str">
        <f>TEXT(区分表Ａ・Ｂ!D139,"0")&amp;TEXT(区分表Ａ・Ｂ!E139,"0")&amp;TEXT(区分表Ａ・Ｂ!F139,"0")&amp;TEXT(区分表Ａ・Ｂ!G139,"0")</f>
        <v>9620</v>
      </c>
      <c r="E135" t="str">
        <f>区分表Ａ・Ｂ!H139</f>
        <v>各検定職種（機械加工・とび・情報配線施行など）</v>
      </c>
      <c r="F135" t="str">
        <f>区分表Ａ・Ｂ!I139</f>
        <v>県職業能力開発協会、高度情報通信推進協議会等の指定試験機関</v>
      </c>
    </row>
    <row r="136" spans="3:8">
      <c r="C136" s="187" t="s">
        <v>1379</v>
      </c>
      <c r="D136" t="str">
        <f>TEXT(区分表Ａ・Ｂ!D140,"0")&amp;TEXT(区分表Ａ・Ｂ!E140,"0")&amp;TEXT(区分表Ａ・Ｂ!F140,"0")&amp;TEXT(区分表Ａ・Ｂ!G140,"0")</f>
        <v>9801</v>
      </c>
      <c r="E136" t="str">
        <f>区分表Ａ・Ｂ!H140</f>
        <v>情報処理検定試験</v>
      </c>
      <c r="F136" t="str">
        <f>区分表Ａ・Ｂ!I140</f>
        <v>全国商業高等学校協会</v>
      </c>
    </row>
    <row r="137" spans="3:8">
      <c r="C137" s="187" t="s">
        <v>1379</v>
      </c>
      <c r="D137" t="str">
        <f>TEXT(区分表Ａ・Ｂ!D141,"0")&amp;TEXT(区分表Ａ・Ｂ!E141,"0")&amp;TEXT(区分表Ａ・Ｂ!F141,"0")&amp;TEXT(区分表Ａ・Ｂ!G141,"0")</f>
        <v>9802</v>
      </c>
      <c r="E137" t="str">
        <f>区分表Ａ・Ｂ!H141</f>
        <v>全商ワープロ実務検定試験</v>
      </c>
      <c r="F137" t="str">
        <f>区分表Ａ・Ｂ!I141</f>
        <v>全国商業高等学校協会</v>
      </c>
    </row>
    <row r="138" spans="3:8">
      <c r="C138" s="187" t="s">
        <v>1379</v>
      </c>
      <c r="D138" t="str">
        <f>TEXT(区分表Ａ・Ｂ!D142,"0")&amp;TEXT(区分表Ａ・Ｂ!E142,"0")&amp;TEXT(区分表Ａ・Ｂ!F142,"0")&amp;TEXT(区分表Ａ・Ｂ!G142,"0")</f>
        <v>9803</v>
      </c>
      <c r="E138" t="str">
        <f>区分表Ａ・Ｂ!H142</f>
        <v>ビジネス文書実務検定試験</v>
      </c>
      <c r="F138" t="str">
        <f>区分表Ａ・Ｂ!I142</f>
        <v>全国商業高等学校協会</v>
      </c>
    </row>
    <row r="139" spans="3:8">
      <c r="C139" s="187" t="s">
        <v>1379</v>
      </c>
      <c r="D139" t="str">
        <f>TEXT(区分表Ａ・Ｂ!D143,"0")&amp;TEXT(区分表Ａ・Ｂ!E143,"0")&amp;TEXT(区分表Ａ・Ｂ!F143,"0")&amp;TEXT(区分表Ａ・Ｂ!G143,"0")</f>
        <v>9804</v>
      </c>
      <c r="E139" t="str">
        <f>区分表Ａ・Ｂ!H143</f>
        <v>ビジネス文書検定</v>
      </c>
      <c r="F139" t="str">
        <f>区分表Ａ・Ｂ!I143</f>
        <v>実務技能検定協会</v>
      </c>
    </row>
    <row r="140" spans="3:8">
      <c r="C140" s="187" t="s">
        <v>1379</v>
      </c>
      <c r="D140" s="30"/>
      <c r="E140" s="30" t="str">
        <f>区分表Ａ・Ｂ!H144</f>
        <v>パソコン入力スピード認定試験（日本語部門）</v>
      </c>
      <c r="F140" s="30" t="str">
        <f>区分表Ａ・Ｂ!I144</f>
        <v>全国商業高等学校協会</v>
      </c>
      <c r="G140" s="30"/>
      <c r="H140" s="30"/>
    </row>
    <row r="141" spans="3:8">
      <c r="C141" s="187" t="s">
        <v>1379</v>
      </c>
      <c r="D141" s="30"/>
      <c r="E141" s="30" t="str">
        <f>区分表Ａ・Ｂ!H145</f>
        <v>パソコン入力スピード認定試験（英語部門）</v>
      </c>
      <c r="F141" s="30" t="str">
        <f>区分表Ａ・Ｂ!I145</f>
        <v>全国商業高等学校協会</v>
      </c>
      <c r="G141" s="30"/>
      <c r="H141" s="30"/>
    </row>
    <row r="142" spans="3:8">
      <c r="C142" s="187" t="s">
        <v>1379</v>
      </c>
      <c r="D142" s="30"/>
      <c r="E142" s="30" t="str">
        <f>区分表Ａ・Ｂ!H146</f>
        <v>ビジネス文書実務検定試験（速度・日本語問題）</v>
      </c>
      <c r="F142" s="30" t="str">
        <f>区分表Ａ・Ｂ!I146</f>
        <v>全国商業高等学校協会</v>
      </c>
      <c r="G142" s="30"/>
      <c r="H142" s="30"/>
    </row>
    <row r="143" spans="3:8">
      <c r="C143" s="187" t="s">
        <v>1379</v>
      </c>
      <c r="D143" s="30"/>
      <c r="E143" s="30" t="str">
        <f>区分表Ａ・Ｂ!H147</f>
        <v>ビジネス文書実務検定試験（速度・英語問題）</v>
      </c>
      <c r="F143" s="30" t="str">
        <f>区分表Ａ・Ｂ!I147</f>
        <v>全国商業高等学校協会</v>
      </c>
      <c r="G143" s="30"/>
      <c r="H143" s="30"/>
    </row>
    <row r="144" spans="3:8">
      <c r="C144" s="187" t="s">
        <v>1379</v>
      </c>
      <c r="D144" s="30"/>
      <c r="E144" s="30" t="str">
        <f>区分表Ａ・Ｂ!H148</f>
        <v>情報処理検定（プログラミング部門）</v>
      </c>
      <c r="F144" s="30" t="str">
        <f>区分表Ａ・Ｂ!I148</f>
        <v>全国商業高等学校協会</v>
      </c>
      <c r="G144" s="30"/>
      <c r="H144" s="30"/>
    </row>
    <row r="145" spans="3:8">
      <c r="C145" s="187" t="s">
        <v>1379</v>
      </c>
      <c r="D145" s="30"/>
      <c r="E145" s="30" t="str">
        <f>区分表Ａ・Ｂ!H149</f>
        <v>ビジネス文書実務検定（ビジネス文書部門）</v>
      </c>
      <c r="F145" s="30" t="str">
        <f>区分表Ａ・Ｂ!I149</f>
        <v>全国商業高等学校協会</v>
      </c>
      <c r="G145" s="30"/>
      <c r="H145" s="30"/>
    </row>
    <row r="146" spans="3:8">
      <c r="C146" s="187" t="s">
        <v>1379</v>
      </c>
      <c r="D146" s="30"/>
      <c r="E146" s="30" t="str">
        <f>区分表Ａ・Ｂ!H150</f>
        <v>ビジネス文書実務検定（速度部門・日本語問題）</v>
      </c>
      <c r="F146" s="30" t="str">
        <f>区分表Ａ・Ｂ!I150</f>
        <v>全国商業高等学校協会</v>
      </c>
      <c r="G146" s="30"/>
      <c r="H146" s="30"/>
    </row>
    <row r="147" spans="3:8">
      <c r="C147" s="187" t="s">
        <v>1379</v>
      </c>
      <c r="D147" s="30"/>
      <c r="E147" s="30" t="str">
        <f>区分表Ａ・Ｂ!H151</f>
        <v>ビジネス文書実務検定（速度部門・英語問題）</v>
      </c>
      <c r="F147" s="30" t="str">
        <f>区分表Ａ・Ｂ!I151</f>
        <v>全国商業高等学校協会</v>
      </c>
      <c r="G147" s="30"/>
      <c r="H147" s="30"/>
    </row>
    <row r="148" spans="3:8">
      <c r="C148" s="187" t="s">
        <v>1379</v>
      </c>
      <c r="D148" t="str">
        <f>TEXT(区分表Ａ・Ｂ!D152,"0")&amp;TEXT(区分表Ａ・Ｂ!E152,"0")&amp;TEXT(区分表Ａ・Ｂ!F152,"0")&amp;TEXT(区分表Ａ・Ｂ!G152,"0")</f>
        <v>9813</v>
      </c>
      <c r="E148" t="str">
        <f>区分表Ａ・Ｂ!H152</f>
        <v>会計実務検定試験（管理会計）</v>
      </c>
      <c r="F148" t="str">
        <f>区分表Ａ・Ｂ!I152</f>
        <v>全国商業高等学校協会</v>
      </c>
    </row>
    <row r="149" spans="3:8">
      <c r="C149" s="187" t="s">
        <v>1379</v>
      </c>
      <c r="D149" t="str">
        <f>TEXT(区分表Ａ・Ｂ!D153,"0")&amp;TEXT(区分表Ａ・Ｂ!E153,"0")&amp;TEXT(区分表Ａ・Ｂ!F153,"0")&amp;TEXT(区分表Ａ・Ｂ!G153,"0")</f>
        <v>9814</v>
      </c>
      <c r="E149" t="str">
        <f>区分表Ａ・Ｂ!H153</f>
        <v>商業経済検定試験</v>
      </c>
      <c r="F149" t="str">
        <f>区分表Ａ・Ｂ!I153</f>
        <v>全国商業高等学校協会</v>
      </c>
    </row>
    <row r="150" spans="3:8">
      <c r="C150" s="187" t="s">
        <v>1379</v>
      </c>
      <c r="D150" t="str">
        <f>TEXT(区分表Ａ・Ｂ!D154,"0")&amp;TEXT(区分表Ａ・Ｂ!E154,"0")&amp;TEXT(区分表Ａ・Ｂ!F154,"0")&amp;TEXT(区分表Ａ・Ｂ!G154,"0")</f>
        <v>9815</v>
      </c>
      <c r="E150" s="9" t="str">
        <f>区分表Ａ・Ｂ!H154</f>
        <v>簿記実務検定試験</v>
      </c>
      <c r="F150" s="9" t="str">
        <f>区分表Ａ・Ｂ!I154</f>
        <v>全国商業高等学校協会</v>
      </c>
      <c r="G150" s="9"/>
      <c r="H150" s="9"/>
    </row>
    <row r="151" spans="3:8">
      <c r="C151" s="187" t="s">
        <v>1379</v>
      </c>
      <c r="D151" t="str">
        <f>TEXT(区分表Ａ・Ｂ!D155,"0")&amp;TEXT(区分表Ａ・Ｂ!E155,"0")&amp;TEXT(区分表Ａ・Ｂ!F155,"0")&amp;TEXT(区分表Ａ・Ｂ!G155,"0")</f>
        <v>9816</v>
      </c>
      <c r="E151" t="str">
        <f>区分表Ａ・Ｂ!H155</f>
        <v>簿記実務検定試験（会計）</v>
      </c>
      <c r="F151" t="str">
        <f>区分表Ａ・Ｂ!I155</f>
        <v>全国商業高等学校協会</v>
      </c>
    </row>
    <row r="152" spans="3:8">
      <c r="C152" s="187" t="s">
        <v>1379</v>
      </c>
      <c r="D152" t="str">
        <f>TEXT(区分表Ａ・Ｂ!D156,"0")&amp;TEXT(区分表Ａ・Ｂ!E156,"0")&amp;TEXT(区分表Ａ・Ｂ!F156,"0")&amp;TEXT(区分表Ａ・Ｂ!G156,"0")</f>
        <v>9817</v>
      </c>
      <c r="E152" t="str">
        <f>区分表Ａ・Ｂ!H156</f>
        <v>簿記実務検定試験（原価計算）</v>
      </c>
      <c r="F152" t="str">
        <f>区分表Ａ・Ｂ!I156</f>
        <v>全国商業高等学校協会</v>
      </c>
    </row>
    <row r="153" spans="3:8">
      <c r="C153" s="187" t="s">
        <v>1379</v>
      </c>
      <c r="D153" t="str">
        <f>TEXT(区分表Ａ・Ｂ!D157,"0")&amp;TEXT(区分表Ａ・Ｂ!E157,"0")&amp;TEXT(区分表Ａ・Ｂ!F157,"0")&amp;TEXT(区分表Ａ・Ｂ!G157,"0")</f>
        <v>9818</v>
      </c>
      <c r="E153" t="str">
        <f>区分表Ａ・Ｂ!H157</f>
        <v>会計実務検定試験（財務会計論）</v>
      </c>
      <c r="F153" t="str">
        <f>区分表Ａ・Ｂ!I157</f>
        <v>全国商業高等学校協会</v>
      </c>
    </row>
    <row r="154" spans="3:8">
      <c r="C154" s="187" t="s">
        <v>1379</v>
      </c>
      <c r="D154" t="str">
        <f>TEXT(区分表Ａ・Ｂ!D158,"0")&amp;TEXT(区分表Ａ・Ｂ!E158,"0")&amp;TEXT(区分表Ａ・Ｂ!F158,"0")&amp;TEXT(区分表Ａ・Ｂ!G158,"0")</f>
        <v>9819</v>
      </c>
      <c r="E154" t="str">
        <f>区分表Ａ・Ｂ!H158</f>
        <v>会計実務検定試験（財務諸表分析）</v>
      </c>
      <c r="F154" t="str">
        <f>区分表Ａ・Ｂ!I158</f>
        <v>全国商業高等学校協会</v>
      </c>
    </row>
    <row r="155" spans="3:8">
      <c r="C155" s="187" t="s">
        <v>1379</v>
      </c>
      <c r="D155" t="str">
        <f>TEXT(区分表Ａ・Ｂ!D159,"0")&amp;TEXT(区分表Ａ・Ｂ!E159,"0")&amp;TEXT(区分表Ａ・Ｂ!F159,"0")&amp;TEXT(区分表Ａ・Ｂ!G159,"0")</f>
        <v>9820</v>
      </c>
      <c r="E155" t="str">
        <f>区分表Ａ・Ｂ!H159</f>
        <v>秘書検定</v>
      </c>
      <c r="F155" t="str">
        <f>区分表Ａ・Ｂ!I159</f>
        <v>実務技能検定協会</v>
      </c>
    </row>
    <row r="156" spans="3:8">
      <c r="C156" s="187" t="s">
        <v>1379</v>
      </c>
      <c r="D156" t="str">
        <f>TEXT(区分表Ａ・Ｂ!D160,"0")&amp;TEXT(区分表Ａ・Ｂ!E160,"0")&amp;TEXT(区分表Ａ・Ｂ!F160,"0")&amp;TEXT(区分表Ａ・Ｂ!G160,"0")</f>
        <v>9821</v>
      </c>
      <c r="E156" t="str">
        <f>区分表Ａ・Ｂ!H160</f>
        <v>ビジネス実務マナー検定</v>
      </c>
      <c r="F156" t="str">
        <f>区分表Ａ・Ｂ!I160</f>
        <v>実務技能検定協会</v>
      </c>
    </row>
    <row r="157" spans="3:8">
      <c r="C157" s="187" t="s">
        <v>1379</v>
      </c>
      <c r="D157" t="str">
        <f>TEXT(区分表Ａ・Ｂ!D161,"0")&amp;TEXT(区分表Ａ・Ｂ!E161,"0")&amp;TEXT(区分表Ａ・Ｂ!F161,"0")&amp;TEXT(区分表Ａ・Ｂ!G161,"0")</f>
        <v>9822</v>
      </c>
      <c r="E157" t="str">
        <f>区分表Ａ・Ｂ!H161</f>
        <v>サービス接遇検定</v>
      </c>
      <c r="F157" t="str">
        <f>区分表Ａ・Ｂ!I161</f>
        <v>実務技能検定協会</v>
      </c>
    </row>
    <row r="158" spans="3:8">
      <c r="C158" s="187" t="s">
        <v>1379</v>
      </c>
      <c r="D158" t="str">
        <f>TEXT(区分表Ａ・Ｂ!D162,"0")&amp;TEXT(区分表Ａ・Ｂ!E162,"0")&amp;TEXT(区分表Ａ・Ｂ!F162,"0")&amp;TEXT(区分表Ａ・Ｂ!G162,"0")</f>
        <v>9823</v>
      </c>
      <c r="E158" t="str">
        <f>区分表Ａ・Ｂ!H162</f>
        <v>珠算・電卓実務検定試験</v>
      </c>
      <c r="F158" t="str">
        <f>区分表Ａ・Ｂ!I162</f>
        <v>全国商業高等学校協会</v>
      </c>
    </row>
    <row r="159" spans="3:8">
      <c r="C159" s="187" t="s">
        <v>1379</v>
      </c>
      <c r="D159" t="str">
        <f>TEXT(区分表Ａ・Ｂ!D163,"0")&amp;TEXT(区分表Ａ・Ｂ!E163,"0")&amp;TEXT(区分表Ａ・Ｂ!F163,"0")&amp;TEXT(区分表Ａ・Ｂ!G163,"0")</f>
        <v>9824</v>
      </c>
      <c r="E159" t="str">
        <f>区分表Ａ・Ｂ!H163</f>
        <v>珠算・電卓実務検定試験</v>
      </c>
      <c r="F159" t="str">
        <f>区分表Ａ・Ｂ!I163</f>
        <v>全国商業高等学校協会</v>
      </c>
    </row>
    <row r="160" spans="3:8">
      <c r="C160" s="187" t="s">
        <v>1379</v>
      </c>
      <c r="D160" t="str">
        <f>TEXT(区分表Ａ・Ｂ!D165,"0")&amp;TEXT(区分表Ａ・Ｂ!E165,"0")&amp;TEXT(区分表Ａ・Ｂ!F165,"0")&amp;TEXT(区分表Ａ・Ｂ!G165,"0")</f>
        <v>9826</v>
      </c>
      <c r="E160" t="str">
        <f>区分表Ａ・Ｂ!H165</f>
        <v>ビジネス能力検定　ジャブパス</v>
      </c>
      <c r="F160" t="str">
        <f>区分表Ａ・Ｂ!I165</f>
        <v>一般財団法人職業教育・キャリア教育財団</v>
      </c>
    </row>
    <row r="161" spans="3:6">
      <c r="C161" s="187" t="s">
        <v>1380</v>
      </c>
      <c r="D161" t="str">
        <f>TEXT(区分表Ｃ!D172,"0")&amp;TEXT(区分表Ｃ!E172,"0")&amp;TEXT(区分表Ｃ!F172,"0")&amp;TEXT(区分表Ｃ!G172,"0")</f>
        <v>1519</v>
      </c>
      <c r="E161" t="str">
        <f>区分表Ｃ!H172</f>
        <v>和牛共進会全国大会</v>
      </c>
      <c r="F161" t="str">
        <f>区分表Ｃ!I172</f>
        <v>全国和牛登録協会</v>
      </c>
    </row>
    <row r="162" spans="3:6">
      <c r="C162" s="187" t="s">
        <v>1380</v>
      </c>
      <c r="D162" t="str">
        <f>TEXT(区分表Ｃ!D173,"0")&amp;TEXT(区分表Ｃ!E173,"0")&amp;TEXT(区分表Ｃ!F173,"0")&amp;TEXT(区分表Ｃ!G173,"0")</f>
        <v>1520</v>
      </c>
      <c r="E162" t="str">
        <f>区分表Ｃ!H173</f>
        <v>和牛共進会地区大会</v>
      </c>
      <c r="F162" t="str">
        <f>区分表Ｃ!I173</f>
        <v>全国和牛登録協会</v>
      </c>
    </row>
    <row r="163" spans="3:6">
      <c r="C163" s="187" t="s">
        <v>1380</v>
      </c>
      <c r="D163" t="str">
        <f>TEXT(区分表Ｃ!D174,"0")&amp;TEXT(区分表Ｃ!E174,"0")&amp;TEXT(区分表Ｃ!F174,"0")&amp;TEXT(区分表Ｃ!G174,"0")</f>
        <v>1521</v>
      </c>
      <c r="E163" t="str">
        <f>区分表Ｃ!H174</f>
        <v>ＪＡグループ和牛育成管理共進会和牛審査競技会</v>
      </c>
      <c r="F163" t="str">
        <f>区分表Ｃ!I174</f>
        <v>ＪＡ7</v>
      </c>
    </row>
    <row r="164" spans="3:6">
      <c r="C164" s="187" t="s">
        <v>1380</v>
      </c>
      <c r="D164" t="str">
        <f>TEXT(区分表Ｃ!D175,"0")&amp;TEXT(区分表Ｃ!E175,"0")&amp;TEXT(区分表Ｃ!F175,"0")&amp;TEXT(区分表Ｃ!G175,"0")</f>
        <v>1523</v>
      </c>
      <c r="E164" t="str">
        <f>区分表Ｃ!H175</f>
        <v>全国農業高校　お米甲子園</v>
      </c>
      <c r="F164" t="str">
        <f>区分表Ｃ!I175</f>
        <v>一般社団法人　食の検定協会</v>
      </c>
    </row>
    <row r="165" spans="3:6">
      <c r="C165" s="187" t="s">
        <v>1380</v>
      </c>
      <c r="D165" t="str">
        <f>TEXT(区分表Ｃ!D176,"0")&amp;TEXT(区分表Ｃ!E176,"0")&amp;TEXT(区分表Ｃ!F176,"0")&amp;TEXT(区分表Ｃ!G176,"0")</f>
        <v>1524</v>
      </c>
      <c r="E165" t="str">
        <f>区分表Ｃ!H176</f>
        <v>世界らん展　日本大賞</v>
      </c>
      <c r="F165" t="str">
        <f>区分表Ｃ!I176</f>
        <v>世界らん展日本大賞実行委員会（読売新聞、NHK)</v>
      </c>
    </row>
    <row r="166" spans="3:6">
      <c r="C166" s="187" t="s">
        <v>1380</v>
      </c>
      <c r="D166" t="str">
        <f>TEXT(区分表Ｃ!D177,"0")&amp;TEXT(区分表Ｃ!E177,"0")&amp;TEXT(区分表Ｃ!F177,"0")&amp;TEXT(区分表Ｃ!G177,"0")</f>
        <v>1525</v>
      </c>
      <c r="E166" t="str">
        <f>区分表Ｃ!H177</f>
        <v>フードアクションニッポンアワード</v>
      </c>
      <c r="F166" t="str">
        <f>区分表Ｃ!I177</f>
        <v>フードアクションニッポンアワード実行委員会</v>
      </c>
    </row>
    <row r="167" spans="3:6">
      <c r="C167" s="187" t="s">
        <v>1380</v>
      </c>
      <c r="D167" t="str">
        <f>TEXT(区分表Ｃ!D178,"0")&amp;TEXT(区分表Ｃ!E178,"0")&amp;TEXT(区分表Ｃ!F178,"0")&amp;TEXT(区分表Ｃ!G178,"0")</f>
        <v>1601</v>
      </c>
      <c r="E167" t="str">
        <f>区分表Ｃ!H178</f>
        <v>全国学芸サイエンスコンクール</v>
      </c>
      <c r="F167" t="str">
        <f>区分表Ｃ!I178</f>
        <v>旺文社</v>
      </c>
    </row>
    <row r="168" spans="3:6">
      <c r="C168" s="187" t="s">
        <v>1380</v>
      </c>
      <c r="D168" t="str">
        <f>TEXT(区分表Ｃ!D179,"0")&amp;TEXT(区分表Ｃ!E179,"0")&amp;TEXT(区分表Ｃ!F179,"0")&amp;TEXT(区分表Ｃ!G179,"0")</f>
        <v>1604</v>
      </c>
      <c r="E168" t="str">
        <f>区分表Ｃ!H179</f>
        <v>「私のしごと」作文コンクール</v>
      </c>
      <c r="F168" t="str">
        <f>区分表Ｃ!I179</f>
        <v>特定非営利活動法人仕事の架け橋</v>
      </c>
    </row>
    <row r="169" spans="3:6">
      <c r="C169" s="187" t="s">
        <v>1380</v>
      </c>
      <c r="D169" t="str">
        <f>TEXT(区分表Ｃ!D180,"0")&amp;TEXT(区分表Ｃ!E180,"0")&amp;TEXT(区分表Ｃ!F180,"0")&amp;TEXT(区分表Ｃ!G180,"0")</f>
        <v>1607</v>
      </c>
      <c r="E169" t="str">
        <f>区分表Ｃ!H180</f>
        <v>感動作文コンクール</v>
      </c>
      <c r="F169" t="str">
        <f>区分表Ｃ!I180</f>
        <v>公益財団法人上廣倫理財団</v>
      </c>
    </row>
    <row r="170" spans="3:6">
      <c r="C170" s="187" t="s">
        <v>1380</v>
      </c>
      <c r="D170" t="str">
        <f>TEXT(区分表Ｃ!D181,"0")&amp;TEXT(区分表Ｃ!E181,"0")&amp;TEXT(区分表Ｃ!F181,"0")&amp;TEXT(区分表Ｃ!G181,"0")</f>
        <v>1608</v>
      </c>
      <c r="E170" t="str">
        <f>区分表Ｃ!H181</f>
        <v>若武者育成塾</v>
      </c>
      <c r="F170" t="str">
        <f>区分表Ｃ!I181</f>
        <v>アサヒビール</v>
      </c>
    </row>
    <row r="171" spans="3:6">
      <c r="C171" s="187" t="s">
        <v>1380</v>
      </c>
      <c r="D171" t="str">
        <f>TEXT(区分表Ｃ!D182,"0")&amp;TEXT(区分表Ｃ!E182,"0")&amp;TEXT(区分表Ｃ!F182,"0")&amp;TEXT(区分表Ｃ!G182,"0")</f>
        <v>1641</v>
      </c>
      <c r="E171" t="str">
        <f>区分表Ｃ!H182</f>
        <v>全国高等学校英語スピーチコンテスト</v>
      </c>
      <c r="F171" t="str">
        <f>区分表Ｃ!I182</f>
        <v>全国英語教育研究団体連合会</v>
      </c>
    </row>
    <row r="172" spans="3:6">
      <c r="C172" s="187" t="s">
        <v>1380</v>
      </c>
      <c r="D172" t="str">
        <f>TEXT(区分表Ｃ!D183,"0")&amp;TEXT(区分表Ｃ!E183,"0")&amp;TEXT(区分表Ｃ!F183,"0")&amp;TEXT(区分表Ｃ!G183,"0")</f>
        <v>1661</v>
      </c>
      <c r="E172" t="str">
        <f>区分表Ｃ!H183</f>
        <v>高校生ものづくりコンテスト</v>
      </c>
      <c r="F172" t="str">
        <f>区分表Ｃ!I183</f>
        <v>全国工業高等学校長協会</v>
      </c>
    </row>
    <row r="173" spans="3:6">
      <c r="C173" s="187" t="s">
        <v>1380</v>
      </c>
      <c r="D173" t="str">
        <f>TEXT(区分表Ｃ!D184,"0")&amp;TEXT(区分表Ｃ!E184,"0")&amp;TEXT(区分表Ｃ!F184,"0")&amp;TEXT(区分表Ｃ!G184,"0")</f>
        <v>1671</v>
      </c>
      <c r="E173" t="str">
        <f>区分表Ｃ!H184</f>
        <v>生徒商業研究発表大会</v>
      </c>
      <c r="F173" t="str">
        <f>区分表Ｃ!I184</f>
        <v>全国商業高等学校協会/県商業教育研究会</v>
      </c>
    </row>
    <row r="174" spans="3:6">
      <c r="C174" s="187" t="s">
        <v>1380</v>
      </c>
      <c r="D174" t="str">
        <f>TEXT(区分表Ｃ!D185,"0")&amp;TEXT(区分表Ｃ!E185,"0")&amp;TEXT(区分表Ｃ!F185,"0")&amp;TEXT(区分表Ｃ!G185,"0")</f>
        <v>1701</v>
      </c>
      <c r="E174" t="str">
        <f>区分表Ｃ!H185</f>
        <v>福井県高等学校英作文コンテスト</v>
      </c>
      <c r="F174" t="str">
        <f>区分表Ｃ!I185</f>
        <v>福井県高教研・福井県高文連英語部会、福井県英語研究会</v>
      </c>
    </row>
    <row r="175" spans="3:6">
      <c r="C175" s="187" t="s">
        <v>1380</v>
      </c>
      <c r="D175" t="str">
        <f>TEXT(区分表Ｃ!D186,"0")&amp;TEXT(区分表Ｃ!E186,"0")&amp;TEXT(区分表Ｃ!F186,"0")&amp;TEXT(区分表Ｃ!G186,"0")</f>
        <v>1702</v>
      </c>
      <c r="E175" t="str">
        <f>区分表Ｃ!H186</f>
        <v>福井県高等学校英語弁論大会</v>
      </c>
      <c r="F175" t="str">
        <f>区分表Ｃ!I186</f>
        <v>福井県高文連英語部会、福井県英語研究会</v>
      </c>
    </row>
    <row r="176" spans="3:6">
      <c r="C176" s="187" t="s">
        <v>1380</v>
      </c>
      <c r="D176" t="str">
        <f>TEXT(区分表Ｃ!D187,"0")&amp;TEXT(区分表Ｃ!E187,"0")&amp;TEXT(区分表Ｃ!F187,"0")&amp;TEXT(区分表Ｃ!G187,"0")</f>
        <v>1703</v>
      </c>
      <c r="E176" t="str">
        <f>区分表Ｃ!H187</f>
        <v>地域チャレンジコンテスト</v>
      </c>
      <c r="F176" t="str">
        <f>区分表Ｃ!I187</f>
        <v>住信ＳＢＩネット銀行株式会社</v>
      </c>
    </row>
    <row r="177" spans="3:6">
      <c r="C177" s="187" t="s">
        <v>1380</v>
      </c>
      <c r="D177" t="str">
        <f>TEXT(区分表Ｃ!D188,"0")&amp;TEXT(区分表Ｃ!E188,"0")&amp;TEXT(区分表Ｃ!F188,"0")&amp;TEXT(区分表Ｃ!G188,"0")</f>
        <v>1704</v>
      </c>
      <c r="E177" t="str">
        <f>区分表Ｃ!H188</f>
        <v>全国高校生ﾊﾟﾝコンテスト</v>
      </c>
      <c r="F177" t="str">
        <f>区分表Ｃ!I188</f>
        <v>伊豆の国ﾊﾟﾝ祖のﾊﾟﾝ祭実行委員会</v>
      </c>
    </row>
    <row r="178" spans="3:6">
      <c r="C178" s="187" t="s">
        <v>1380</v>
      </c>
      <c r="D178" t="str">
        <f>TEXT(区分表Ｃ!D189,"0")&amp;TEXT(区分表Ｃ!E189,"0")&amp;TEXT(区分表Ｃ!F189,"0")&amp;TEXT(区分表Ｃ!G189,"0")</f>
        <v>1705</v>
      </c>
      <c r="E178" t="str">
        <f>区分表Ｃ!H189</f>
        <v>福井スウィーツグランプリ</v>
      </c>
      <c r="F178" t="str">
        <f>区分表Ｃ!I189</f>
        <v>福井スウィーツグランプリ実行委員会</v>
      </c>
    </row>
    <row r="179" spans="3:6">
      <c r="C179" s="187" t="s">
        <v>1380</v>
      </c>
      <c r="D179" t="str">
        <f>TEXT(区分表Ｃ!D190,"0")&amp;TEXT(区分表Ｃ!E190,"0")&amp;TEXT(区分表Ｃ!F190,"0")&amp;TEXT(区分表Ｃ!G190,"0")</f>
        <v>1706</v>
      </c>
      <c r="E179" t="str">
        <f>区分表Ｃ!H190</f>
        <v>森林の流域管理システム推進発表会</v>
      </c>
      <c r="F179" t="str">
        <f>区分表Ｃ!I190</f>
        <v>九州森林管理局</v>
      </c>
    </row>
    <row r="180" spans="3:6">
      <c r="C180" s="187" t="s">
        <v>1380</v>
      </c>
      <c r="D180" t="str">
        <f>TEXT(区分表Ｃ!D191,"0")&amp;TEXT(区分表Ｃ!E191,"0")&amp;TEXT(区分表Ｃ!F191,"0")&amp;TEXT(区分表Ｃ!G191,"0")</f>
        <v>1707</v>
      </c>
      <c r="E180" t="str">
        <f>区分表Ｃ!H191</f>
        <v>福井県ボランティア作文コンクール</v>
      </c>
      <c r="F180" t="str">
        <f>区分表Ｃ!I191</f>
        <v>（社）福井県社会福祉協議会</v>
      </c>
    </row>
    <row r="181" spans="3:6">
      <c r="C181" s="187" t="s">
        <v>1380</v>
      </c>
      <c r="D181" t="str">
        <f>TEXT(区分表Ｃ!D192,"0")&amp;TEXT(区分表Ｃ!E192,"0")&amp;TEXT(区分表Ｃ!F192,"0")&amp;TEXT(区分表Ｃ!G192,"0")</f>
        <v>1708</v>
      </c>
      <c r="E181" t="str">
        <f>区分表Ｃ!H192</f>
        <v>農業機械技術検定</v>
      </c>
      <c r="F181" t="str">
        <f>区分表Ｃ!I192</f>
        <v>愛知県高等学校農業教育研究会</v>
      </c>
    </row>
    <row r="182" spans="3:6">
      <c r="C182" s="187" t="s">
        <v>1380</v>
      </c>
      <c r="D182" t="str">
        <f>TEXT(区分表Ｃ!D193,"0")&amp;TEXT(区分表Ｃ!E193,"0")&amp;TEXT(区分表Ｃ!F193,"0")&amp;TEXT(区分表Ｃ!G193,"0")</f>
        <v>1709</v>
      </c>
      <c r="E182" t="str">
        <f>区分表Ｃ!H193</f>
        <v>福井の美味しい食材料理コンクール</v>
      </c>
      <c r="F182" t="str">
        <f>区分表Ｃ!I193</f>
        <v>ＪＡ福井県経済連</v>
      </c>
    </row>
    <row r="183" spans="3:6">
      <c r="C183" s="187" t="s">
        <v>1380</v>
      </c>
      <c r="D183" t="str">
        <f>TEXT(区分表Ｃ!D194,"0")&amp;TEXT(区分表Ｃ!E194,"0")&amp;TEXT(区分表Ｃ!F194,"0")&amp;TEXT(区分表Ｃ!G194,"0")</f>
        <v>1710</v>
      </c>
      <c r="E183" t="str">
        <f>区分表Ｃ!H194</f>
        <v>高校生ビジネスアイディア発表会</v>
      </c>
      <c r="F183" t="str">
        <f>区分表Ｃ!I194</f>
        <v>豊川信用金庫</v>
      </c>
    </row>
    <row r="184" spans="3:6">
      <c r="C184" s="187" t="s">
        <v>1380</v>
      </c>
      <c r="D184" t="str">
        <f>TEXT(区分表Ｃ!D195,"0")&amp;TEXT(区分表Ｃ!E195,"0")&amp;TEXT(区分表Ｃ!F195,"0")&amp;TEXT(区分表Ｃ!G195,"0")</f>
        <v>1711</v>
      </c>
      <c r="E184" t="str">
        <f>区分表Ｃ!H195</f>
        <v>地元農産物を活用した加工品・料理コンテスト</v>
      </c>
      <c r="F184" t="str">
        <f>区分表Ｃ!I195</f>
        <v>田原農業改良普及課</v>
      </c>
    </row>
    <row r="185" spans="3:6">
      <c r="C185" s="187" t="s">
        <v>1380</v>
      </c>
      <c r="D185" t="str">
        <f>TEXT(区分表Ｃ!D196,"0")&amp;TEXT(区分表Ｃ!E196,"0")&amp;TEXT(区分表Ｃ!F196,"0")&amp;TEXT(区分表Ｃ!G196,"0")</f>
        <v>1712</v>
      </c>
      <c r="E185" t="str">
        <f>区分表Ｃ!H196</f>
        <v>高校生技術アイディア賞</v>
      </c>
      <c r="F185" t="str">
        <f>区分表Ｃ!I196</f>
        <v>豊橋市産業部商工業振興課</v>
      </c>
    </row>
    <row r="186" spans="3:6">
      <c r="C186" s="187" t="s">
        <v>1380</v>
      </c>
      <c r="D186" t="str">
        <f>TEXT(区分表Ｃ!D197,"0")&amp;TEXT(区分表Ｃ!E197,"0")&amp;TEXT(区分表Ｃ!F197,"0")&amp;TEXT(区分表Ｃ!G197,"0")</f>
        <v>1713</v>
      </c>
      <c r="E186" t="str">
        <f>区分表Ｃ!H197</f>
        <v>造園デザインコンクール</v>
      </c>
      <c r="F186" t="str">
        <f>区分表Ｃ!I197</f>
        <v>一般社団法人愛知県造園建設業協会</v>
      </c>
    </row>
    <row r="187" spans="3:6">
      <c r="C187" s="187" t="s">
        <v>1380</v>
      </c>
      <c r="D187" t="str">
        <f>TEXT(区分表Ｃ!D198,"0")&amp;TEXT(区分表Ｃ!E198,"0")&amp;TEXT(区分表Ｃ!F198,"0")&amp;TEXT(区分表Ｃ!G198,"0")</f>
        <v>1714</v>
      </c>
      <c r="E187" t="str">
        <f>区分表Ｃ!H198</f>
        <v>ハイスクール起業家コンテスト</v>
      </c>
      <c r="F187" t="str">
        <f>区分表Ｃ!I198</f>
        <v>西尾信用金庫</v>
      </c>
    </row>
    <row r="188" spans="3:6">
      <c r="C188" s="187" t="s">
        <v>1380</v>
      </c>
      <c r="D188" t="str">
        <f>TEXT(区分表Ｃ!D199,"0")&amp;TEXT(区分表Ｃ!E199,"0")&amp;TEXT(区分表Ｃ!F199,"0")&amp;TEXT(区分表Ｃ!G199,"0")</f>
        <v>1715</v>
      </c>
      <c r="E188" t="str">
        <f>区分表Ｃ!H199</f>
        <v>支倉常長どんぶりコンテスト</v>
      </c>
      <c r="F188" t="str">
        <f>区分表Ｃ!I199</f>
        <v>大里町教育委員会</v>
      </c>
    </row>
    <row r="189" spans="3:6">
      <c r="C189" s="187" t="s">
        <v>1380</v>
      </c>
      <c r="D189" t="str">
        <f>TEXT(区分表Ｃ!D200,"0")&amp;TEXT(区分表Ｃ!E200,"0")&amp;TEXT(区分表Ｃ!F200,"0")&amp;TEXT(区分表Ｃ!G200,"0")</f>
        <v>1716</v>
      </c>
      <c r="E189" t="str">
        <f>区分表Ｃ!H200</f>
        <v>高校生お弁当コンテスト</v>
      </c>
      <c r="F189" t="str">
        <f>区分表Ｃ!I200</f>
        <v>県食産業振興課</v>
      </c>
    </row>
    <row r="190" spans="3:6">
      <c r="C190" s="187" t="s">
        <v>1380</v>
      </c>
      <c r="D190" t="str">
        <f>TEXT(区分表Ｃ!D201,"0")&amp;TEXT(区分表Ｃ!E201,"0")&amp;TEXT(区分表Ｃ!F201,"0")&amp;TEXT(区分表Ｃ!G201,"0")</f>
        <v>1717</v>
      </c>
      <c r="E190" t="str">
        <f>区分表Ｃ!H201</f>
        <v>みやぎ仕事作文コンクール</v>
      </c>
      <c r="F190" t="str">
        <f>区分表Ｃ!I201</f>
        <v>宮城県</v>
      </c>
    </row>
    <row r="191" spans="3:6">
      <c r="C191" s="187" t="s">
        <v>1380</v>
      </c>
      <c r="D191" t="str">
        <f>TEXT(区分表Ｃ!D202,"0")&amp;TEXT(区分表Ｃ!E202,"0")&amp;TEXT(区分表Ｃ!F202,"0")&amp;TEXT(区分表Ｃ!G202,"0")</f>
        <v>1718</v>
      </c>
      <c r="E191" t="str">
        <f>区分表Ｃ!H202</f>
        <v>牛乳・乳製品利用料理コンクール</v>
      </c>
      <c r="F191" t="str">
        <f>区分表Ｃ!I202</f>
        <v>宮城県牛乳普及協会</v>
      </c>
    </row>
    <row r="192" spans="3:6">
      <c r="C192" s="187" t="s">
        <v>1380</v>
      </c>
      <c r="D192" t="str">
        <f>TEXT(区分表Ｃ!D203,"0")&amp;TEXT(区分表Ｃ!E203,"0")&amp;TEXT(区分表Ｃ!F203,"0")&amp;TEXT(区分表Ｃ!G203,"0")</f>
        <v>1719</v>
      </c>
      <c r="E192" t="str">
        <f>区分表Ｃ!H203</f>
        <v>あなたが選ぶおいしいお米日本一コンテスト</v>
      </c>
      <c r="F192" t="str">
        <f>区分表Ｃ!I203</f>
        <v>山形県庄内町</v>
      </c>
    </row>
    <row r="193" spans="3:6">
      <c r="C193" s="187" t="s">
        <v>1380</v>
      </c>
      <c r="D193" t="str">
        <f>TEXT(区分表Ｃ!D204,"0")&amp;TEXT(区分表Ｃ!E204,"0")&amp;TEXT(区分表Ｃ!F204,"0")&amp;TEXT(区分表Ｃ!G204,"0")</f>
        <v>1720</v>
      </c>
      <c r="E193" t="str">
        <f>区分表Ｃ!H204</f>
        <v>全国高等学校理科・科学クラブ研究論文</v>
      </c>
      <c r="F193" t="str">
        <f>区分表Ｃ!I204</f>
        <v>神奈川大学</v>
      </c>
    </row>
    <row r="194" spans="3:6">
      <c r="C194" s="187" t="s">
        <v>1380</v>
      </c>
      <c r="D194" t="str">
        <f>TEXT(区分表Ｃ!D205,"0")&amp;TEXT(区分表Ｃ!E205,"0")&amp;TEXT(区分表Ｃ!F205,"0")&amp;TEXT(区分表Ｃ!G205,"0")</f>
        <v>1721</v>
      </c>
      <c r="E194" t="str">
        <f>区分表Ｃ!H205</f>
        <v>全国高校生環境論文</v>
      </c>
      <c r="F194" t="str">
        <f>区分表Ｃ!I205</f>
        <v>鳥取環境大学</v>
      </c>
    </row>
    <row r="195" spans="3:6">
      <c r="C195" s="187" t="s">
        <v>1380</v>
      </c>
      <c r="D195" t="str">
        <f>TEXT(区分表Ｃ!D206,"0")&amp;TEXT(区分表Ｃ!E206,"0")&amp;TEXT(区分表Ｃ!F206,"0")&amp;TEXT(区分表Ｃ!G206,"0")</f>
        <v>1722</v>
      </c>
      <c r="E195" t="str">
        <f>区分表Ｃ!H206</f>
        <v>全国高校生地球環境論文集</v>
      </c>
      <c r="F195" t="str">
        <f>区分表Ｃ!I206</f>
        <v>中央大学</v>
      </c>
    </row>
    <row r="196" spans="3:6">
      <c r="C196" s="187" t="s">
        <v>1380</v>
      </c>
      <c r="D196" t="str">
        <f>TEXT(区分表Ｃ!D207,"0")&amp;TEXT(区分表Ｃ!E207,"0")&amp;TEXT(区分表Ｃ!F207,"0")&amp;TEXT(区分表Ｃ!G207,"0")</f>
        <v>1723</v>
      </c>
      <c r="E196" t="str">
        <f>区分表Ｃ!H207</f>
        <v>ＡＩサイエンス大賞</v>
      </c>
      <c r="F196" t="str">
        <f>区分表Ｃ!I207</f>
        <v>愛知工業大学</v>
      </c>
    </row>
    <row r="197" spans="3:6">
      <c r="C197" s="187" t="s">
        <v>1380</v>
      </c>
      <c r="D197" t="str">
        <f>TEXT(区分表Ｃ!D208,"0")&amp;TEXT(区分表Ｃ!E208,"0")&amp;TEXT(区分表Ｃ!F208,"0")&amp;TEXT(区分表Ｃ!G208,"0")</f>
        <v>1724</v>
      </c>
      <c r="E197" t="str">
        <f>区分表Ｃ!H208</f>
        <v>中部大学フェア高校生理科分野の自由研究発表会</v>
      </c>
      <c r="F197" t="str">
        <f>区分表Ｃ!I208</f>
        <v>中部大学</v>
      </c>
    </row>
    <row r="198" spans="3:6">
      <c r="C198" s="187" t="s">
        <v>1380</v>
      </c>
      <c r="D198" t="str">
        <f>TEXT(区分表Ｃ!D209,"0")&amp;TEXT(区分表Ｃ!E209,"0")&amp;TEXT(区分表Ｃ!F209,"0")&amp;TEXT(区分表Ｃ!G209,"0")</f>
        <v>1725</v>
      </c>
      <c r="E198" t="str">
        <f>区分表Ｃ!H209</f>
        <v>溶接コンクール地区大会</v>
      </c>
      <c r="F198" t="str">
        <f>区分表Ｃ!I209</f>
        <v>東部地区溶接協会連絡会</v>
      </c>
    </row>
    <row r="199" spans="3:6">
      <c r="C199" s="187" t="s">
        <v>1380</v>
      </c>
      <c r="D199" t="str">
        <f>TEXT(区分表Ｃ!D210,"0")&amp;TEXT(区分表Ｃ!E210,"0")&amp;TEXT(区分表Ｃ!F210,"0")&amp;TEXT(区分表Ｃ!G210,"0")</f>
        <v>1726</v>
      </c>
      <c r="E199" t="str">
        <f>区分表Ｃ!H210</f>
        <v>全国高校生食育王選手権</v>
      </c>
      <c r="F199" t="str">
        <f>区分表Ｃ!I210</f>
        <v>福井県</v>
      </c>
    </row>
    <row r="200" spans="3:6">
      <c r="C200" s="187" t="s">
        <v>1380</v>
      </c>
      <c r="D200" t="str">
        <f>TEXT(区分表Ｃ!D211,"0")&amp;TEXT(区分表Ｃ!E211,"0")&amp;TEXT(区分表Ｃ!F211,"0")&amp;TEXT(区分表Ｃ!G211,"0")</f>
        <v>1727</v>
      </c>
      <c r="E200" t="str">
        <f>区分表Ｃ!H211</f>
        <v>観光甲子園</v>
      </c>
      <c r="F200" t="str">
        <f>区分表Ｃ!I211</f>
        <v>神戸夙川学院大</v>
      </c>
    </row>
    <row r="201" spans="3:6">
      <c r="C201" s="187" t="s">
        <v>1380</v>
      </c>
      <c r="D201" t="str">
        <f>TEXT(区分表Ｃ!D212,"0")&amp;TEXT(区分表Ｃ!E212,"0")&amp;TEXT(区分表Ｃ!F212,"0")&amp;TEXT(区分表Ｃ!G212,"0")</f>
        <v>1728</v>
      </c>
      <c r="E201" t="str">
        <f>区分表Ｃ!H212</f>
        <v>全国高校生パティシエコンクール</v>
      </c>
      <c r="F201" t="str">
        <f>区分表Ｃ!I212</f>
        <v>酪農学園大学主催</v>
      </c>
    </row>
    <row r="202" spans="3:6">
      <c r="C202" s="187" t="s">
        <v>1380</v>
      </c>
      <c r="D202" t="str">
        <f>TEXT(区分表Ｃ!D213,"0")&amp;TEXT(区分表Ｃ!E213,"0")&amp;TEXT(区分表Ｃ!F213,"0")&amp;TEXT(区分表Ｃ!G213,"0")</f>
        <v>1729</v>
      </c>
      <c r="E202" t="str">
        <f>区分表Ｃ!H213</f>
        <v>ＮＤＫフレッシュコンテスト</v>
      </c>
      <c r="F202" t="str">
        <f>区分表Ｃ!I213</f>
        <v>日本デザイン文化協会愛知支部</v>
      </c>
    </row>
    <row r="203" spans="3:6">
      <c r="C203" s="187" t="s">
        <v>1380</v>
      </c>
      <c r="D203" t="str">
        <f>TEXT(区分表Ｃ!D214,"0")&amp;TEXT(区分表Ｃ!E214,"0")&amp;TEXT(区分表Ｃ!F214,"0")&amp;TEXT(区分表Ｃ!G214,"0")</f>
        <v>1730</v>
      </c>
      <c r="E203" t="str">
        <f>区分表Ｃ!H214</f>
        <v>全国高校生パンコンテスト</v>
      </c>
      <c r="F203" t="str">
        <f>区分表Ｃ!I214</f>
        <v>伊豆の国市観光協会</v>
      </c>
    </row>
    <row r="204" spans="3:6">
      <c r="C204" s="187" t="s">
        <v>1380</v>
      </c>
      <c r="D204" t="str">
        <f>TEXT(区分表Ｃ!D215,"0")&amp;TEXT(区分表Ｃ!E215,"0")&amp;TEXT(区分表Ｃ!F215,"0")&amp;TEXT(区分表Ｃ!G215,"0")</f>
        <v>2111</v>
      </c>
      <c r="E204" t="str">
        <f>区分表Ｃ!H215</f>
        <v>測量技術検定</v>
      </c>
      <c r="F204" t="str">
        <f>区分表Ｃ!I215</f>
        <v>県学校農業クラブ連盟</v>
      </c>
    </row>
    <row r="205" spans="3:6">
      <c r="C205" s="187" t="s">
        <v>1380</v>
      </c>
      <c r="D205" t="str">
        <f>TEXT(区分表Ｃ!D216,"0")&amp;TEXT(区分表Ｃ!E216,"0")&amp;TEXT(区分表Ｃ!F216,"0")&amp;TEXT(区分表Ｃ!G216,"0")</f>
        <v>2112</v>
      </c>
      <c r="E205" t="str">
        <f>区分表Ｃ!H216</f>
        <v>農業機械技術検定</v>
      </c>
      <c r="F205" t="str">
        <f>区分表Ｃ!I216</f>
        <v>県学校農業クラブ連盟</v>
      </c>
    </row>
    <row r="206" spans="3:6">
      <c r="C206" s="187" t="s">
        <v>1380</v>
      </c>
      <c r="D206" t="str">
        <f>TEXT(区分表Ｃ!D217,"0")&amp;TEXT(区分表Ｃ!E217,"0")&amp;TEXT(区分表Ｃ!F217,"0")&amp;TEXT(区分表Ｃ!G217,"0")</f>
        <v>2113</v>
      </c>
      <c r="E206" t="str">
        <f>区分表Ｃ!H217</f>
        <v>農業簿記実務検定</v>
      </c>
      <c r="F206" t="str">
        <f>区分表Ｃ!I217</f>
        <v>県学校農業クラブ連盟</v>
      </c>
    </row>
    <row r="207" spans="3:6">
      <c r="C207" s="187" t="s">
        <v>1380</v>
      </c>
      <c r="D207" t="str">
        <f>TEXT(区分表Ｃ!D218,"0")&amp;TEXT(区分表Ｃ!E218,"0")&amp;TEXT(区分表Ｃ!F218,"0")&amp;TEXT(区分表Ｃ!G218,"0")</f>
        <v>2114</v>
      </c>
      <c r="E207" t="str">
        <f>区分表Ｃ!H218</f>
        <v>農業技術検定</v>
      </c>
      <c r="F207" t="str">
        <f>区分表Ｃ!I218</f>
        <v>鹿児島県学校農業クラブ連盟</v>
      </c>
    </row>
    <row r="208" spans="3:6">
      <c r="C208" s="187" t="s">
        <v>1380</v>
      </c>
      <c r="D208" t="str">
        <f>TEXT(区分表Ｃ!D220,"0")&amp;TEXT(区分表Ｃ!E220,"0")&amp;TEXT(区分表Ｃ!F220,"0")&amp;TEXT(区分表Ｃ!G220,"0")</f>
        <v>2400</v>
      </c>
      <c r="E208" t="str">
        <f>区分表Ｃ!H220</f>
        <v>情報活用試験（Ｊ検）</v>
      </c>
      <c r="F208" t="str">
        <f>区分表Ｃ!I220</f>
        <v>職業教育・キャリア教育財団/検定試験センター</v>
      </c>
    </row>
    <row r="209" spans="3:9">
      <c r="C209" s="187" t="s">
        <v>1380</v>
      </c>
      <c r="D209" t="str">
        <f>TEXT(区分表Ｃ!D221,"0")&amp;TEXT(区分表Ｃ!E221,"0")&amp;TEXT(区分表Ｃ!F221,"0")&amp;TEXT(区分表Ｃ!G221,"0")</f>
        <v>2502</v>
      </c>
      <c r="E209" t="str">
        <f>区分表Ｃ!H221</f>
        <v>ECO検定</v>
      </c>
      <c r="F209" t="str">
        <f>区分表Ｃ!I221</f>
        <v>東京商工会議所</v>
      </c>
    </row>
    <row r="210" spans="3:9">
      <c r="C210" s="187" t="s">
        <v>1380</v>
      </c>
      <c r="D210" t="str">
        <f>TEXT(区分表Ｃ!D222,"0")&amp;TEXT(区分表Ｃ!E222,"0")&amp;TEXT(区分表Ｃ!F222,"0")&amp;TEXT(区分表Ｃ!G222,"0")</f>
        <v>2503</v>
      </c>
      <c r="E210" t="str">
        <f>区分表Ｃ!H222</f>
        <v>環境管理士</v>
      </c>
      <c r="F210" t="str">
        <f>区分表Ｃ!I222</f>
        <v>日本環境管理協会</v>
      </c>
    </row>
    <row r="211" spans="3:9">
      <c r="C211" s="187" t="s">
        <v>1380</v>
      </c>
      <c r="D211" t="str">
        <f>TEXT(区分表Ｃ!D223,"0")&amp;TEXT(区分表Ｃ!E223,"0")&amp;TEXT(区分表Ｃ!F223,"0")&amp;TEXT(区分表Ｃ!G223,"0")</f>
        <v>3110</v>
      </c>
      <c r="E211" t="str">
        <f>区分表Ｃ!H223</f>
        <v>園芸検定</v>
      </c>
      <c r="F211" t="str">
        <f>区分表Ｃ!I223</f>
        <v>日本学校農業クラブ連盟</v>
      </c>
    </row>
    <row r="212" spans="3:9">
      <c r="C212" s="187" t="s">
        <v>1380</v>
      </c>
      <c r="D212" t="str">
        <f>TEXT(区分表Ｃ!D224,"0")&amp;TEXT(区分表Ｃ!E224,"0")&amp;TEXT(区分表Ｃ!F224,"0")&amp;TEXT(区分表Ｃ!G224,"0")</f>
        <v>3211</v>
      </c>
      <c r="E212" t="str">
        <f>区分表Ｃ!H224</f>
        <v>園芸装飾技能検定</v>
      </c>
      <c r="F212" t="str">
        <f>区分表Ｃ!I224</f>
        <v>県職業能力開発協会</v>
      </c>
    </row>
    <row r="213" spans="3:9">
      <c r="C213" s="187" t="s">
        <v>1380</v>
      </c>
      <c r="D213" s="30"/>
      <c r="E213" s="30" t="str">
        <f>区分表Ｃ!H225</f>
        <v>フラワー装飾技能検定</v>
      </c>
      <c r="F213" s="30" t="str">
        <f>区分表Ｃ!I225</f>
        <v>県職業能力開発協会</v>
      </c>
      <c r="G213" s="30"/>
      <c r="H213" s="30"/>
      <c r="I213" s="30"/>
    </row>
    <row r="214" spans="3:9">
      <c r="C214" s="187" t="s">
        <v>1380</v>
      </c>
      <c r="D214" t="str">
        <f>TEXT(区分表Ｃ!D226,"0")&amp;TEXT(区分表Ｃ!E226,"0")&amp;TEXT(区分表Ｃ!F226,"0")&amp;TEXT(区分表Ｃ!G226,"0")</f>
        <v>5005</v>
      </c>
      <c r="E214" t="str">
        <f>区分表Ｃ!H226</f>
        <v>菓子検定</v>
      </c>
      <c r="F214" t="str">
        <f>区分表Ｃ!I226</f>
        <v>大阪あべの辻調理師専門学校</v>
      </c>
    </row>
    <row r="215" spans="3:9">
      <c r="C215" s="187" t="s">
        <v>1380</v>
      </c>
      <c r="D215" t="str">
        <f>TEXT(区分表Ｃ!D227,"0")&amp;TEXT(区分表Ｃ!E227,"0")&amp;TEXT(区分表Ｃ!F227,"0")&amp;TEXT(区分表Ｃ!G227,"0")</f>
        <v>5006</v>
      </c>
      <c r="E215" t="str">
        <f>区分表Ｃ!H227</f>
        <v>パンシェルジュ検定試験</v>
      </c>
      <c r="F215" t="str">
        <f>区分表Ｃ!I227</f>
        <v>パンシェルジュ検定運営委員会</v>
      </c>
    </row>
    <row r="216" spans="3:9">
      <c r="C216" s="187" t="s">
        <v>1380</v>
      </c>
      <c r="D216" t="str">
        <f>TEXT(区分表Ｃ!D230,"0")&amp;TEXT(区分表Ｃ!E230,"0")&amp;TEXT(区分表Ｃ!F230,"0")&amp;TEXT(区分表Ｃ!G230,"0")</f>
        <v>6103</v>
      </c>
      <c r="E216" t="str">
        <f>区分表Ｃ!H230</f>
        <v>木造建築士</v>
      </c>
      <c r="F216" t="str">
        <f>区分表Ｃ!I230</f>
        <v>建築技術普及センター（県知事）</v>
      </c>
    </row>
    <row r="217" spans="3:9">
      <c r="C217" s="187" t="s">
        <v>1380</v>
      </c>
      <c r="D217" t="str">
        <f>TEXT(区分表Ｃ!D232,"0")&amp;TEXT(区分表Ｃ!E232,"0")&amp;TEXT(区分表Ｃ!F232,"0")&amp;TEXT(区分表Ｃ!G232,"0")</f>
        <v>7024</v>
      </c>
      <c r="E217" t="str">
        <f>区分表Ｃ!H232</f>
        <v>小型車両系建設機械運転</v>
      </c>
      <c r="F217" t="str">
        <f>区分表Ｃ!I232</f>
        <v>各建設機械会社</v>
      </c>
    </row>
    <row r="218" spans="3:9">
      <c r="C218" s="187" t="s">
        <v>1380</v>
      </c>
      <c r="D218" t="str">
        <f>TEXT(区分表Ｃ!D233,"0")&amp;TEXT(区分表Ｃ!E233,"0")&amp;TEXT(区分表Ｃ!F233,"0")&amp;TEXT(区分表Ｃ!G233,"0")</f>
        <v>7025</v>
      </c>
      <c r="E218" t="str">
        <f>区分表Ｃ!H233</f>
        <v>大型特殊自動車免許</v>
      </c>
      <c r="F218" t="str">
        <f>区分表Ｃ!I233</f>
        <v>県公安委員会</v>
      </c>
    </row>
    <row r="219" spans="3:9">
      <c r="C219" s="187" t="s">
        <v>1380</v>
      </c>
      <c r="D219" t="str">
        <f>TEXT(区分表Ｃ!D234,"0")&amp;TEXT(区分表Ｃ!E234,"0")&amp;TEXT(区分表Ｃ!F234,"0")&amp;TEXT(区分表Ｃ!G234,"0")</f>
        <v>7025</v>
      </c>
      <c r="E219" t="str">
        <f>区分表Ｃ!H234</f>
        <v>溶接ＪＩＳ検定試験</v>
      </c>
      <c r="F219" t="str">
        <f>区分表Ｃ!I234</f>
        <v>日本溶接協会</v>
      </c>
    </row>
    <row r="220" spans="3:9">
      <c r="C220" s="187" t="s">
        <v>1380</v>
      </c>
      <c r="D220" t="str">
        <f>TEXT(区分表Ｃ!D235,"0")&amp;TEXT(区分表Ｃ!E235,"0")&amp;TEXT(区分表Ｃ!F235,"0")&amp;TEXT(区分表Ｃ!G235,"0")</f>
        <v>7026</v>
      </c>
      <c r="E220" t="str">
        <f>区分表Ｃ!H235</f>
        <v>第三種冷凍機械責任者（筆記）</v>
      </c>
      <c r="F220" t="str">
        <f>区分表Ｃ!I235</f>
        <v>高圧ガス保安協会（県知事）</v>
      </c>
    </row>
    <row r="221" spans="3:9">
      <c r="C221" s="187" t="s">
        <v>1380</v>
      </c>
      <c r="D221" t="str">
        <f>TEXT(区分表Ｃ!D236,"0")&amp;TEXT(区分表Ｃ!E236,"0")&amp;TEXT(区分表Ｃ!F236,"0")&amp;TEXT(区分表Ｃ!G236,"0")</f>
        <v>7027</v>
      </c>
      <c r="E221" t="str">
        <f>区分表Ｃ!H236</f>
        <v>エックス線作業主任者</v>
      </c>
      <c r="F221" t="str">
        <f>区分表Ｃ!I236</f>
        <v>安全衛生技術試験協会（労働基準局）</v>
      </c>
    </row>
    <row r="222" spans="3:9">
      <c r="C222" s="187" t="s">
        <v>1380</v>
      </c>
      <c r="D222" t="str">
        <f>TEXT(区分表Ｃ!D237,"0")&amp;TEXT(区分表Ｃ!E237,"0")&amp;TEXT(区分表Ｃ!F237,"0")&amp;TEXT(区分表Ｃ!G237,"0")</f>
        <v>8204</v>
      </c>
      <c r="E222" t="str">
        <f>区分表Ｃ!H237</f>
        <v>介護職員初任者研修</v>
      </c>
      <c r="F222" t="str">
        <f>区分表Ｃ!I237</f>
        <v>県福祉部高齢介護課</v>
      </c>
    </row>
    <row r="223" spans="3:9">
      <c r="C223" s="187" t="s">
        <v>1380</v>
      </c>
      <c r="D223" t="str">
        <f>TEXT(区分表Ｃ!D238,"0")&amp;TEXT(区分表Ｃ!E238,"0")&amp;TEXT(区分表Ｃ!F238,"0")&amp;TEXT(区分表Ｃ!G238,"0")</f>
        <v>8302</v>
      </c>
      <c r="E223" t="str">
        <f>区分表Ｃ!H238</f>
        <v>料理検定</v>
      </c>
      <c r="F223" t="str">
        <f>区分表Ｃ!I238</f>
        <v>大阪あべの辻調理師専門学校</v>
      </c>
    </row>
    <row r="224" spans="3:9">
      <c r="C224" s="187" t="s">
        <v>1380</v>
      </c>
      <c r="D224" s="30"/>
      <c r="E224" s="30" t="str">
        <f>区分表Ｃ!H239</f>
        <v>色彩能力検定</v>
      </c>
      <c r="F224" s="30" t="str">
        <f>区分表Ｃ!I239</f>
        <v>全国服飾教育者連合会</v>
      </c>
      <c r="G224" s="30"/>
      <c r="H224" s="30"/>
      <c r="I224" s="30"/>
    </row>
    <row r="225" spans="3:6">
      <c r="C225" s="187" t="s">
        <v>1380</v>
      </c>
      <c r="D225" t="str">
        <f>TEXT(区分表Ｃ!D240,"0")&amp;TEXT(区分表Ｃ!E240,"0")&amp;TEXT(区分表Ｃ!F240,"0")&amp;TEXT(区分表Ｃ!G240,"0")</f>
        <v>8409</v>
      </c>
      <c r="E225" t="str">
        <f>区分表Ｃ!H240</f>
        <v>編物技能検定</v>
      </c>
      <c r="F225" t="str">
        <f>区分表Ｃ!I240</f>
        <v>全日本編物教育協会</v>
      </c>
    </row>
    <row r="226" spans="3:6">
      <c r="C226" s="187" t="s">
        <v>1380</v>
      </c>
      <c r="D226" t="str">
        <f>TEXT(区分表Ｃ!D241,"0")&amp;TEXT(区分表Ｃ!E241,"0")&amp;TEXT(区分表Ｃ!F241,"0")&amp;TEXT(区分表Ｃ!G241,"0")</f>
        <v>8700</v>
      </c>
      <c r="E226" t="str">
        <f>区分表Ｃ!H241</f>
        <v>消費者力検定</v>
      </c>
      <c r="F226" t="str">
        <f>区分表Ｃ!I241</f>
        <v>日本消費者力協会</v>
      </c>
    </row>
    <row r="227" spans="3:6">
      <c r="C227" s="187" t="s">
        <v>1380</v>
      </c>
      <c r="D227" t="str">
        <f>TEXT(区分表Ｃ!D242,"0")&amp;TEXT(区分表Ｃ!E242,"0")&amp;TEXT(区分表Ｃ!F242,"0")&amp;TEXT(区分表Ｃ!G242,"0")</f>
        <v>8710</v>
      </c>
      <c r="E227" t="str">
        <f>区分表Ｃ!H242</f>
        <v>アロマテラピー検定</v>
      </c>
      <c r="F227" t="str">
        <f>区分表Ｃ!I242</f>
        <v>(社)日本アロマ環境協会</v>
      </c>
    </row>
    <row r="228" spans="3:6">
      <c r="C228" s="187" t="s">
        <v>1380</v>
      </c>
      <c r="D228" t="str">
        <f>TEXT(区分表Ｃ!D243,"0")&amp;TEXT(区分表Ｃ!E243,"0")&amp;TEXT(区分表Ｃ!F243,"0")&amp;TEXT(区分表Ｃ!G243,"0")</f>
        <v>9001</v>
      </c>
      <c r="E228" t="str">
        <f>区分表Ｃ!H243</f>
        <v>消防設備士</v>
      </c>
      <c r="F228" t="str">
        <f>区分表Ｃ!I243</f>
        <v>県知事</v>
      </c>
    </row>
    <row r="229" spans="3:6">
      <c r="C229" s="187" t="s">
        <v>1380</v>
      </c>
      <c r="D229" t="str">
        <f>TEXT(区分表Ｃ!D244,"0")&amp;TEXT(区分表Ｃ!E244,"0")&amp;TEXT(区分表Ｃ!F244,"0")&amp;TEXT(区分表Ｃ!G244,"0")</f>
        <v>9002</v>
      </c>
      <c r="E229" t="str">
        <f>区分表Ｃ!H244</f>
        <v>赤十字救急法講習</v>
      </c>
      <c r="F229" t="str">
        <f>区分表Ｃ!I244</f>
        <v>日本赤十字社</v>
      </c>
    </row>
    <row r="230" spans="3:6">
      <c r="C230" s="187" t="s">
        <v>1380</v>
      </c>
      <c r="D230" t="str">
        <f>TEXT(区分表Ｃ!D245,"0")&amp;TEXT(区分表Ｃ!E245,"0")&amp;TEXT(区分表Ｃ!F245,"0")&amp;TEXT(区分表Ｃ!G245,"0")</f>
        <v>9003</v>
      </c>
      <c r="E230" t="str">
        <f>区分表Ｃ!H245</f>
        <v>普通救命講習</v>
      </c>
      <c r="F230" t="str">
        <f>区分表Ｃ!I245</f>
        <v>消防本部</v>
      </c>
    </row>
    <row r="231" spans="3:6">
      <c r="C231" s="187" t="s">
        <v>1380</v>
      </c>
      <c r="D231" t="str">
        <f>TEXT(区分表Ｃ!D246,"0")&amp;TEXT(区分表Ｃ!E246,"0")&amp;TEXT(区分表Ｃ!F246,"0")&amp;TEXT(区分表Ｃ!G246,"0")</f>
        <v>9004</v>
      </c>
      <c r="E231" t="str">
        <f>区分表Ｃ!H246</f>
        <v>商標</v>
      </c>
      <c r="F231" t="str">
        <f>区分表Ｃ!I246</f>
        <v>特許庁</v>
      </c>
    </row>
    <row r="232" spans="3:6">
      <c r="C232" s="187" t="s">
        <v>1380</v>
      </c>
      <c r="D232" t="str">
        <f>TEXT(区分表Ｃ!D247,"0")&amp;TEXT(区分表Ｃ!E247,"0")&amp;TEXT(区分表Ｃ!F247,"0")&amp;TEXT(区分表Ｃ!G247,"0")</f>
        <v>9005</v>
      </c>
      <c r="E232" t="str">
        <f>区分表Ｃ!H247</f>
        <v>特許</v>
      </c>
      <c r="F232" t="str">
        <f>区分表Ｃ!I247</f>
        <v>特許庁</v>
      </c>
    </row>
    <row r="233" spans="3:6">
      <c r="C233" s="187" t="s">
        <v>1380</v>
      </c>
      <c r="D233" t="str">
        <f>TEXT(区分表Ｃ!D248,"0")&amp;TEXT(区分表Ｃ!E248,"0")&amp;TEXT(区分表Ｃ!F248,"0")&amp;TEXT(区分表Ｃ!G248,"0")</f>
        <v>9006</v>
      </c>
      <c r="E233" t="str">
        <f>区分表Ｃ!H248</f>
        <v>実用新案</v>
      </c>
      <c r="F233" t="str">
        <f>区分表Ｃ!I248</f>
        <v>特許庁</v>
      </c>
    </row>
    <row r="234" spans="3:6">
      <c r="C234" s="187" t="s">
        <v>1380</v>
      </c>
      <c r="D234" t="str">
        <f>TEXT(区分表Ｃ!D249,"0")&amp;TEXT(区分表Ｃ!E249,"0")&amp;TEXT(区分表Ｃ!F249,"0")&amp;TEXT(区分表Ｃ!G249,"0")</f>
        <v>9007</v>
      </c>
      <c r="E234" t="str">
        <f>区分表Ｃ!H249</f>
        <v>意匠</v>
      </c>
      <c r="F234" t="str">
        <f>区分表Ｃ!I249</f>
        <v>特許庁</v>
      </c>
    </row>
    <row r="235" spans="3:6">
      <c r="C235" s="187" t="s">
        <v>1380</v>
      </c>
      <c r="D235" t="str">
        <f>TEXT(区分表Ｃ!D250,"0")&amp;TEXT(区分表Ｃ!E250,"0")&amp;TEXT(区分表Ｃ!F250,"0")&amp;TEXT(区分表Ｃ!G250,"0")</f>
        <v>9405</v>
      </c>
      <c r="E235" t="str">
        <f>区分表Ｃ!H250</f>
        <v>GTEC for Student</v>
      </c>
      <c r="F235" t="str">
        <f>区分表Ｃ!I250</f>
        <v>ベネッセ</v>
      </c>
    </row>
    <row r="236" spans="3:6">
      <c r="C236" s="187" t="s">
        <v>1380</v>
      </c>
      <c r="D236" t="str">
        <f>TEXT(区分表Ｃ!D251,"0")&amp;TEXT(区分表Ｃ!E251,"0")&amp;TEXT(区分表Ｃ!F251,"0")&amp;TEXT(区分表Ｃ!G251,"0")</f>
        <v>9501</v>
      </c>
      <c r="E236" t="str">
        <f>区分表Ｃ!H251</f>
        <v>硬筆書写検定試験</v>
      </c>
      <c r="F236" t="str">
        <f>区分表Ｃ!I251</f>
        <v>日本書写技能検定協会</v>
      </c>
    </row>
    <row r="237" spans="3:6">
      <c r="C237" s="187" t="s">
        <v>1380</v>
      </c>
      <c r="D237" t="str">
        <f>TEXT(区分表Ｃ!D252,"0")&amp;TEXT(区分表Ｃ!E252,"0")&amp;TEXT(区分表Ｃ!F252,"0")&amp;TEXT(区分表Ｃ!G252,"0")</f>
        <v>9502</v>
      </c>
      <c r="E237" t="str">
        <f>区分表Ｃ!H252</f>
        <v>毛筆書写検定</v>
      </c>
      <c r="F237" t="str">
        <f>区分表Ｃ!I252</f>
        <v>日本書写技能検定協会</v>
      </c>
    </row>
    <row r="238" spans="3:6">
      <c r="C238" s="187" t="s">
        <v>1380</v>
      </c>
      <c r="D238" t="str">
        <f>TEXT(区分表Ｃ!D253,"0")&amp;TEXT(区分表Ｃ!E253,"0")&amp;TEXT(区分表Ｃ!F253,"0")&amp;TEXT(区分表Ｃ!G253,"0")</f>
        <v>9601</v>
      </c>
      <c r="E238" t="str">
        <f>区分表Ｃ!H253</f>
        <v>ＣＡＤ利用技術者試験</v>
      </c>
      <c r="F238" t="str">
        <f>区分表Ｃ!I253</f>
        <v>(社)ｺﾝﾋﾟｭｰﾀｿﾌﾄｳｴｱ協会</v>
      </c>
    </row>
    <row r="239" spans="3:6">
      <c r="C239" s="187" t="s">
        <v>1380</v>
      </c>
      <c r="D239" t="str">
        <f>TEXT(区分表Ｃ!D254,"0")&amp;TEXT(区分表Ｃ!E254,"0")&amp;TEXT(区分表Ｃ!F254,"0")&amp;TEXT(区分表Ｃ!G254,"0")</f>
        <v>9606</v>
      </c>
      <c r="E239" t="str">
        <f>区分表Ｃ!H254</f>
        <v>基本情報技術者試験</v>
      </c>
      <c r="F239" t="str">
        <f>区分表Ｃ!I254</f>
        <v>情報処理推進機構</v>
      </c>
    </row>
    <row r="240" spans="3:6">
      <c r="C240" s="187" t="s">
        <v>1380</v>
      </c>
      <c r="D240" t="str">
        <f>TEXT(区分表Ｃ!D255,"0")&amp;TEXT(区分表Ｃ!E255,"0")&amp;TEXT(区分表Ｃ!F255,"0")&amp;TEXT(区分表Ｃ!G255,"0")</f>
        <v>9607</v>
      </c>
      <c r="E240" t="str">
        <f>区分表Ｃ!H255</f>
        <v>応用情報技術者試験</v>
      </c>
      <c r="F240" t="str">
        <f>区分表Ｃ!I255</f>
        <v>情報処理推進機構</v>
      </c>
    </row>
    <row r="241" spans="3:6">
      <c r="C241" s="187" t="s">
        <v>1380</v>
      </c>
      <c r="D241" t="str">
        <f>TEXT(区分表Ｃ!D256,"0")&amp;TEXT(区分表Ｃ!E256,"0")&amp;TEXT(区分表Ｃ!F256,"0")&amp;TEXT(区分表Ｃ!G256,"0")</f>
        <v>9608</v>
      </c>
      <c r="E241" t="str">
        <f>区分表Ｃ!H256</f>
        <v>ﾃﾞｰﾀﾍﾞｰｽｽﾍﾟｼｬﾘｽﾄ試験</v>
      </c>
      <c r="F241" t="str">
        <f>区分表Ｃ!I256</f>
        <v>情報処理推進機構</v>
      </c>
    </row>
    <row r="242" spans="3:6">
      <c r="C242" s="187" t="s">
        <v>1380</v>
      </c>
      <c r="D242" t="str">
        <f>TEXT(区分表Ｃ!D257,"0")&amp;TEXT(区分表Ｃ!E257,"0")&amp;TEXT(区分表Ｃ!F257,"0")&amp;TEXT(区分表Ｃ!G257,"0")</f>
        <v>9609</v>
      </c>
      <c r="E242" t="str">
        <f>区分表Ｃ!H257</f>
        <v>ＩＴパスポート試験</v>
      </c>
      <c r="F242" t="str">
        <f>区分表Ｃ!I257</f>
        <v>情報処理推進機構</v>
      </c>
    </row>
    <row r="243" spans="3:6">
      <c r="C243" s="187" t="s">
        <v>1380</v>
      </c>
      <c r="D243" t="str">
        <f>TEXT(区分表Ｃ!D258,"0")&amp;TEXT(区分表Ｃ!E258,"0")&amp;TEXT(区分表Ｃ!F258,"0")&amp;TEXT(区分表Ｃ!G258,"0")</f>
        <v>9610</v>
      </c>
      <c r="E243" t="str">
        <f>区分表Ｃ!H258</f>
        <v>パソコン技師</v>
      </c>
      <c r="F243" t="str">
        <f>区分表Ｃ!I258</f>
        <v>埼玉県職業能力開発協会</v>
      </c>
    </row>
    <row r="244" spans="3:6">
      <c r="C244" s="187" t="s">
        <v>1380</v>
      </c>
      <c r="D244" t="str">
        <f>TEXT(区分表Ｃ!D259,"0")&amp;TEXT(区分表Ｃ!E259,"0")&amp;TEXT(区分表Ｃ!F259,"0")&amp;TEXT(区分表Ｃ!G259,"0")</f>
        <v>9611</v>
      </c>
      <c r="E244" t="str">
        <f>区分表Ｃ!H259</f>
        <v>ワ－プロ技師</v>
      </c>
      <c r="F244" t="str">
        <f>区分表Ｃ!I259</f>
        <v>中央職業能力開発協会</v>
      </c>
    </row>
    <row r="245" spans="3:6">
      <c r="C245" s="187" t="s">
        <v>1380</v>
      </c>
      <c r="D245" t="str">
        <f>TEXT(区分表Ｃ!D260,"0")&amp;TEXT(区分表Ｃ!E260,"0")&amp;TEXT(区分表Ｃ!F260,"0")&amp;TEXT(区分表Ｃ!G260,"0")</f>
        <v>9612</v>
      </c>
      <c r="E245" t="str">
        <f>区分表Ｃ!H260</f>
        <v>文書処理能力検定試験</v>
      </c>
      <c r="F245" t="str">
        <f>区分表Ｃ!I260</f>
        <v>全国経理教育協会</v>
      </c>
    </row>
    <row r="246" spans="3:6">
      <c r="C246" s="187" t="s">
        <v>1380</v>
      </c>
      <c r="D246" t="str">
        <f>TEXT(区分表Ｃ!D261,"0")&amp;TEXT(区分表Ｃ!E261,"0")&amp;TEXT(区分表Ｃ!F261,"0")&amp;TEXT(区分表Ｃ!G261,"0")</f>
        <v>9613</v>
      </c>
      <c r="E246" t="str">
        <f>区分表Ｃ!H261</f>
        <v>システムアドミニストレータ</v>
      </c>
      <c r="F246" t="str">
        <f>区分表Ｃ!I261</f>
        <v>日本情報処理開発協会（経済産業省）</v>
      </c>
    </row>
    <row r="247" spans="3:6">
      <c r="C247" s="187" t="s">
        <v>1380</v>
      </c>
      <c r="D247" t="str">
        <f>TEXT(区分表Ｃ!D262,"0")&amp;TEXT(区分表Ｃ!E262,"0")&amp;TEXT(区分表Ｃ!F262,"0")&amp;TEXT(区分表Ｃ!G262,"0")</f>
        <v>9614</v>
      </c>
      <c r="E247" t="str">
        <f>区分表Ｃ!H262</f>
        <v>ＩＴパスポート試験</v>
      </c>
      <c r="F247" t="str">
        <f>区分表Ｃ!I262</f>
        <v>情報処理推進機構（経済産業省）</v>
      </c>
    </row>
    <row r="248" spans="3:6">
      <c r="C248" s="187" t="s">
        <v>1380</v>
      </c>
      <c r="D248" t="str">
        <f>TEXT(区分表Ｃ!D263,"0")&amp;TEXT(区分表Ｃ!E263,"0")&amp;TEXT(区分表Ｃ!F263,"0")&amp;TEXT(区分表Ｃ!G263,"0")</f>
        <v>9615</v>
      </c>
      <c r="E248" t="str">
        <f>区分表Ｃ!H263</f>
        <v>コンピュータサービス利用検定　ワープロ</v>
      </c>
      <c r="F248" t="str">
        <f>区分表Ｃ!I263</f>
        <v>職業能力開発協会／厚生労働省</v>
      </c>
    </row>
    <row r="249" spans="3:6">
      <c r="C249" s="187" t="s">
        <v>1380</v>
      </c>
      <c r="D249" t="str">
        <f>TEXT(区分表Ｃ!D264,"0")&amp;TEXT(区分表Ｃ!E264,"0")&amp;TEXT(区分表Ｃ!F264,"0")&amp;TEXT(区分表Ｃ!G264,"0")</f>
        <v>9616</v>
      </c>
      <c r="E249" t="str">
        <f>区分表Ｃ!H264</f>
        <v>コンピュータサービス利用検定　表計算</v>
      </c>
      <c r="F249" t="str">
        <f>区分表Ｃ!I264</f>
        <v>職業能力開発協会／厚生労働省</v>
      </c>
    </row>
    <row r="250" spans="3:6">
      <c r="C250" s="187" t="s">
        <v>1380</v>
      </c>
      <c r="D250" t="str">
        <f>TEXT(区分表Ｃ!D265,"0")&amp;TEXT(区分表Ｃ!E265,"0")&amp;TEXT(区分表Ｃ!F265,"0")&amp;TEXT(区分表Ｃ!G265,"0")</f>
        <v>9618</v>
      </c>
      <c r="E250" t="str">
        <f>区分表Ｃ!H265</f>
        <v>石綿作業主任者技能講習</v>
      </c>
      <c r="F250" t="str">
        <f>区分表Ｃ!I265</f>
        <v>労働安全衛生法に基づく特別教育を実施する団体</v>
      </c>
    </row>
    <row r="251" spans="3:6">
      <c r="C251" s="187" t="s">
        <v>1380</v>
      </c>
      <c r="D251" t="str">
        <f>TEXT(区分表Ｃ!D266,"0")&amp;TEXT(区分表Ｃ!E266,"0")&amp;TEXT(区分表Ｃ!F266,"0")&amp;TEXT(区分表Ｃ!G266,"0")</f>
        <v>9619</v>
      </c>
      <c r="E251" t="str">
        <f>区分表Ｃ!H266</f>
        <v>品質管理検定（QC検定）</v>
      </c>
      <c r="F251" t="str">
        <f>区分表Ｃ!I266</f>
        <v>日本規格協会</v>
      </c>
    </row>
    <row r="252" spans="3:6">
      <c r="C252" s="187" t="s">
        <v>1380</v>
      </c>
      <c r="D252" t="str">
        <f>TEXT(区分表Ｃ!D267,"0")&amp;TEXT(区分表Ｃ!E267,"0")&amp;TEXT(区分表Ｃ!F267,"0")&amp;TEXT(区分表Ｃ!G267,"0")</f>
        <v>9621</v>
      </c>
      <c r="E252" t="str">
        <f>区分表Ｃ!H267</f>
        <v>電気主任技術者</v>
      </c>
      <c r="F252" t="str">
        <f>区分表Ｃ!I267</f>
        <v>経済産業省</v>
      </c>
    </row>
    <row r="253" spans="3:6">
      <c r="C253" s="187" t="s">
        <v>1380</v>
      </c>
      <c r="D253" t="str">
        <f>TEXT(区分表Ｃ!D268,"0")&amp;TEXT(区分表Ｃ!E268,"0")&amp;TEXT(区分表Ｃ!F268,"0")&amp;TEXT(区分表Ｃ!G268,"0")</f>
        <v>9622</v>
      </c>
      <c r="E253" t="str">
        <f>区分表Ｃ!H268</f>
        <v>電気通信主任技術者（伝送交換および線路）</v>
      </c>
      <c r="F253" t="str">
        <f>区分表Ｃ!I268</f>
        <v>総務省</v>
      </c>
    </row>
    <row r="254" spans="3:6">
      <c r="C254" s="187" t="s">
        <v>1380</v>
      </c>
      <c r="D254" t="str">
        <f>TEXT(区分表Ｃ!D269,"0")&amp;TEXT(区分表Ｃ!E269,"0")&amp;TEXT(区分表Ｃ!F269,"0")&amp;TEXT(区分表Ｃ!G269,"0")</f>
        <v>9623</v>
      </c>
      <c r="E254" t="str">
        <f>区分表Ｃ!H269</f>
        <v>電気工事士</v>
      </c>
      <c r="F254" t="str">
        <f>区分表Ｃ!I269</f>
        <v>経済産業省</v>
      </c>
    </row>
    <row r="255" spans="3:6">
      <c r="C255" s="187" t="s">
        <v>1380</v>
      </c>
      <c r="D255" t="str">
        <f>TEXT(区分表Ｃ!D270,"0")&amp;TEXT(区分表Ｃ!E270,"0")&amp;TEXT(区分表Ｃ!F270,"0")&amp;TEXT(区分表Ｃ!G270,"0")</f>
        <v>9701</v>
      </c>
      <c r="E255" t="str">
        <f>区分表Ｃ!H270</f>
        <v>エンジン技術検定</v>
      </c>
      <c r="F255" t="str">
        <f>区分表Ｃ!I270</f>
        <v>全国水産高等学校長協会</v>
      </c>
    </row>
    <row r="256" spans="3:6">
      <c r="C256" s="187" t="s">
        <v>1380</v>
      </c>
      <c r="D256" t="str">
        <f>TEXT(区分表Ｃ!D271,"0")&amp;TEXT(区分表Ｃ!E271,"0")&amp;TEXT(区分表Ｃ!F271,"0")&amp;TEXT(区分表Ｃ!G271,"0")</f>
        <v>9703</v>
      </c>
      <c r="E256" t="str">
        <f>区分表Ｃ!H271</f>
        <v>陸上特殊無線技士</v>
      </c>
      <c r="F256" t="str">
        <f>区分表Ｃ!I271</f>
        <v>関東電気通信管理局</v>
      </c>
    </row>
    <row r="257" spans="3:6">
      <c r="C257" s="187" t="s">
        <v>1380</v>
      </c>
      <c r="D257" t="str">
        <f>TEXT(区分表Ｃ!D272,"0")&amp;TEXT(区分表Ｃ!E272,"0")&amp;TEXT(区分表Ｃ!F272,"0")&amp;TEXT(区分表Ｃ!G272,"0")</f>
        <v>9704</v>
      </c>
      <c r="E257" t="str">
        <f>区分表Ｃ!H272</f>
        <v>海上特殊無線技士</v>
      </c>
      <c r="F257" t="str">
        <f>区分表Ｃ!I272</f>
        <v>関東電気通信管理局</v>
      </c>
    </row>
    <row r="258" spans="3:6">
      <c r="C258" s="187" t="s">
        <v>1380</v>
      </c>
      <c r="D258" t="str">
        <f>TEXT(区分表Ｃ!D273,"0")&amp;TEXT(区分表Ｃ!E273,"0")&amp;TEXT(区分表Ｃ!F273,"0")&amp;TEXT(区分表Ｃ!G273,"0")</f>
        <v>9706</v>
      </c>
      <c r="E258" t="str">
        <f>区分表Ｃ!H273</f>
        <v>海技士（航海）（筆記）</v>
      </c>
      <c r="F258" t="str">
        <f>区分表Ｃ!I273</f>
        <v>国土交通省</v>
      </c>
    </row>
    <row r="259" spans="3:6">
      <c r="C259" s="187" t="s">
        <v>1380</v>
      </c>
      <c r="D259" t="str">
        <f>TEXT(区分表Ｃ!D274,"0")&amp;TEXT(区分表Ｃ!E274,"0")&amp;TEXT(区分表Ｃ!F274,"0")&amp;TEXT(区分表Ｃ!G274,"0")</f>
        <v>9707</v>
      </c>
      <c r="E259" t="str">
        <f>区分表Ｃ!H274</f>
        <v>潜水技術検定</v>
      </c>
      <c r="F259" t="str">
        <f>区分表Ｃ!I274</f>
        <v>全国水産高等学校長協会</v>
      </c>
    </row>
    <row r="260" spans="3:6">
      <c r="C260" s="187" t="s">
        <v>1380</v>
      </c>
      <c r="D260" t="str">
        <f>TEXT(区分表Ｃ!D275,"0")&amp;TEXT(区分表Ｃ!E275,"0")&amp;TEXT(区分表Ｃ!F275,"0")&amp;TEXT(区分表Ｃ!G275,"0")</f>
        <v>9708</v>
      </c>
      <c r="E260" t="str">
        <f>区分表Ｃ!H275</f>
        <v>海技士（航海）（筆記）科目「法規」</v>
      </c>
      <c r="F260" t="str">
        <f>区分表Ｃ!I275</f>
        <v>国土交通省</v>
      </c>
    </row>
    <row r="261" spans="3:6">
      <c r="C261" s="187" t="s">
        <v>1380</v>
      </c>
      <c r="D261" t="str">
        <f>TEXT(区分表Ｃ!D276,"0")&amp;TEXT(区分表Ｃ!E276,"0")&amp;TEXT(区分表Ｃ!F276,"0")&amp;TEXT(区分表Ｃ!G276,"0")</f>
        <v>9709</v>
      </c>
      <c r="E261" t="str">
        <f>区分表Ｃ!H276</f>
        <v>内燃機関海技士（機関）（筆記）科目「執務一般」</v>
      </c>
      <c r="F261" t="str">
        <f>区分表Ｃ!I276</f>
        <v>国土交通省</v>
      </c>
    </row>
    <row r="262" spans="3:6">
      <c r="C262" s="187" t="s">
        <v>1380</v>
      </c>
      <c r="D262" t="str">
        <f>TEXT(区分表Ｃ!D277,"0")&amp;TEXT(区分表Ｃ!E277,"0")&amp;TEXT(区分表Ｃ!F277,"0")&amp;TEXT(区分表Ｃ!G277,"0")</f>
        <v>9710</v>
      </c>
      <c r="E262" t="str">
        <f>区分表Ｃ!H277</f>
        <v>小型船舶操縦士</v>
      </c>
      <c r="F262" t="str">
        <f>区分表Ｃ!I277</f>
        <v>日本船舶職員養成協会（国土交通省）</v>
      </c>
    </row>
    <row r="263" spans="3:6">
      <c r="C263" s="187" t="s">
        <v>1380</v>
      </c>
      <c r="D263" t="str">
        <f>TEXT(区分表Ｃ!D278,"0")&amp;TEXT(区分表Ｃ!E278,"0")&amp;TEXT(区分表Ｃ!F278,"0")&amp;TEXT(区分表Ｃ!G278,"0")</f>
        <v>9715</v>
      </c>
      <c r="E263" t="str">
        <f>区分表Ｃ!H278</f>
        <v>海上無線通信士</v>
      </c>
      <c r="F263" t="str">
        <f>区分表Ｃ!I278</f>
        <v>日本無線協会(総務省）</v>
      </c>
    </row>
    <row r="264" spans="3:6">
      <c r="C264" s="187" t="s">
        <v>1380</v>
      </c>
      <c r="D264" t="str">
        <f>TEXT(区分表Ｃ!D279,"0")&amp;TEXT(区分表Ｃ!E279,"0")&amp;TEXT(区分表Ｃ!F279,"0")&amp;TEXT(区分表Ｃ!G279,"0")</f>
        <v>9820</v>
      </c>
      <c r="E264" t="str">
        <f>区分表Ｃ!H279</f>
        <v>ニュース時事能力検定</v>
      </c>
      <c r="F264" t="str">
        <f>区分表Ｃ!I279</f>
        <v>日本ニュース時事能力検定協会</v>
      </c>
    </row>
    <row r="265" spans="3:6">
      <c r="C265" s="187" t="s">
        <v>1380</v>
      </c>
      <c r="D265" t="str">
        <f>TEXT(区分表Ｃ!D280,"0")&amp;TEXT(区分表Ｃ!E280,"0")&amp;TEXT(区分表Ｃ!F280,"0")&amp;TEXT(区分表Ｃ!G280,"0")</f>
        <v>9826</v>
      </c>
      <c r="E265" t="str">
        <f>区分表Ｃ!H280</f>
        <v>消費税法能力検定試験</v>
      </c>
      <c r="F265" t="str">
        <f>区分表Ｃ!I280</f>
        <v>全国経理教育協会</v>
      </c>
    </row>
    <row r="266" spans="3:6">
      <c r="C266" s="187" t="s">
        <v>1380</v>
      </c>
      <c r="D266" t="str">
        <f>TEXT(区分表Ｃ!D281,"0")&amp;TEXT(区分表Ｃ!E281,"0")&amp;TEXT(区分表Ｃ!F281,"0")&amp;TEXT(区分表Ｃ!G281,"0")</f>
        <v>9827</v>
      </c>
      <c r="E266" t="str">
        <f>区分表Ｃ!H281</f>
        <v>社会常識能力検定試験</v>
      </c>
      <c r="F266" t="str">
        <f>区分表Ｃ!I281</f>
        <v>全国経理教育協会</v>
      </c>
    </row>
    <row r="267" spans="3:6">
      <c r="C267" s="187" t="s">
        <v>1380</v>
      </c>
      <c r="D267" t="str">
        <f>TEXT(区分表Ｃ!D282,"0")&amp;TEXT(区分表Ｃ!E282,"0")&amp;TEXT(区分表Ｃ!F282,"0")&amp;TEXT(区分表Ｃ!G282,"0")</f>
        <v>9828</v>
      </c>
      <c r="E267" t="str">
        <f>区分表Ｃ!H282</f>
        <v>計算実務能力検定試験</v>
      </c>
      <c r="F267" t="str">
        <f>区分表Ｃ!I282</f>
        <v>全国経理教育協会</v>
      </c>
    </row>
    <row r="268" spans="3:6">
      <c r="C268" s="187" t="s">
        <v>1380</v>
      </c>
      <c r="D268" t="str">
        <f>TEXT(区分表Ｃ!D283,"0")&amp;TEXT(区分表Ｃ!E283,"0")&amp;TEXT(区分表Ｃ!F283,"0")&amp;TEXT(区分表Ｃ!G283,"0")</f>
        <v>9829</v>
      </c>
      <c r="E268" t="str">
        <f>区分表Ｃ!H283</f>
        <v>珠算能力検定試験</v>
      </c>
      <c r="F268" t="str">
        <f>区分表Ｃ!I283</f>
        <v>日本商工会議所</v>
      </c>
    </row>
    <row r="269" spans="3:6">
      <c r="C269" s="187" t="s">
        <v>1380</v>
      </c>
      <c r="D269" t="str">
        <f>TEXT(区分表Ｃ!D284,"0")&amp;TEXT(区分表Ｃ!E284,"0")&amp;TEXT(区分表Ｃ!F284,"0")&amp;TEXT(区分表Ｃ!G284,"0")</f>
        <v>9830</v>
      </c>
      <c r="E269" t="str">
        <f>区分表Ｃ!H284</f>
        <v>電卓計算能力検定試験</v>
      </c>
      <c r="F269" t="str">
        <f>区分表Ｃ!I284</f>
        <v>全国経理教育協会</v>
      </c>
    </row>
    <row r="270" spans="3:6">
      <c r="C270" s="187" t="s">
        <v>1380</v>
      </c>
      <c r="D270" t="str">
        <f>TEXT(区分表Ｃ!D285,"0")&amp;TEXT(区分表Ｃ!E285,"0")&amp;TEXT(区分表Ｃ!F285,"0")&amp;TEXT(区分表Ｃ!G285,"0")</f>
        <v>9831</v>
      </c>
      <c r="E270" t="str">
        <f>区分表Ｃ!H285</f>
        <v>電卓技能検定</v>
      </c>
      <c r="F270" t="str">
        <f>区分表Ｃ!I285</f>
        <v>日本電卓技能協会</v>
      </c>
    </row>
    <row r="271" spans="3:6">
      <c r="C271" s="187" t="s">
        <v>1380</v>
      </c>
      <c r="D271" t="str">
        <f>TEXT(区分表Ｃ!D286,"0")&amp;TEXT(区分表Ｃ!E286,"0")&amp;TEXT(区分表Ｃ!F286,"0")&amp;TEXT(区分表Ｃ!G286,"0")</f>
        <v>9832</v>
      </c>
      <c r="E271" t="str">
        <f>区分表Ｃ!H286</f>
        <v>ビジネスマナー検定</v>
      </c>
      <c r="F271" t="str">
        <f>区分表Ｃ!I286</f>
        <v>全国検定教育振興会</v>
      </c>
    </row>
    <row r="272" spans="3:6">
      <c r="C272" s="187" t="s">
        <v>1380</v>
      </c>
      <c r="D272" t="str">
        <f>TEXT(区分表Ｃ!D287,"0")&amp;TEXT(区分表Ｃ!E287,"0")&amp;TEXT(区分表Ｃ!F287,"0")&amp;TEXT(区分表Ｃ!G287,"0")</f>
        <v>9960</v>
      </c>
      <c r="E272" t="str">
        <f>区分表Ｃ!H287</f>
        <v>測量技術競技会（県大会）</v>
      </c>
      <c r="F272" t="str">
        <f>区分表Ｃ!I287</f>
        <v>愛知県高等学校農業教育研究会</v>
      </c>
    </row>
    <row r="273" spans="3:6">
      <c r="C273" s="187" t="s">
        <v>1380</v>
      </c>
      <c r="D273" t="str">
        <f>TEXT(区分表Ｃ!D288,"0")&amp;TEXT(区分表Ｃ!E288,"0")&amp;TEXT(区分表Ｃ!F288,"0")&amp;TEXT(区分表Ｃ!G288,"0")</f>
        <v>6110</v>
      </c>
      <c r="E273" t="str">
        <f>区分表Ｃ!H288</f>
        <v>2級土木施工管理技士（学科のみ）</v>
      </c>
      <c r="F273" t="str">
        <f>区分表Ｃ!I288</f>
        <v>全国建設研修センター</v>
      </c>
    </row>
    <row r="274" spans="3:6">
      <c r="C274" s="187" t="s">
        <v>1380</v>
      </c>
      <c r="D274" t="str">
        <f>TEXT(区分表Ｃ!D289,"0")&amp;TEXT(区分表Ｃ!E289,"0")&amp;TEXT(区分表Ｃ!F289,"0")&amp;TEXT(区分表Ｃ!G289,"0")</f>
        <v>3302</v>
      </c>
      <c r="E274" t="str">
        <f>区分表Ｃ!H289</f>
        <v>緑・花文化の知識認定試験</v>
      </c>
      <c r="F274" t="str">
        <f>区分表Ｃ!I289</f>
        <v>（財）公園緑地管理財団</v>
      </c>
    </row>
  </sheetData>
  <sheetProtection password="CC25" sheet="1" objects="1" scenarios="1" selectLockedCells="1"/>
  <phoneticPr fontId="14"/>
  <pageMargins left="0.69930555555555596" right="0.69930555555555596"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45"/>
  <sheetViews>
    <sheetView topLeftCell="B180" workbookViewId="0">
      <selection activeCell="F199" sqref="F199"/>
    </sheetView>
  </sheetViews>
  <sheetFormatPr defaultRowHeight="13.5"/>
  <cols>
    <col min="1" max="1" width="9" customWidth="1"/>
    <col min="3" max="3" width="18.125" customWidth="1"/>
    <col min="6" max="6" width="49.25" customWidth="1"/>
    <col min="7" max="7" width="16.875" customWidth="1"/>
  </cols>
  <sheetData>
    <row r="2" spans="2:4" hidden="1">
      <c r="B2" s="16" t="s">
        <v>667</v>
      </c>
      <c r="C2" s="16" t="s">
        <v>789</v>
      </c>
      <c r="D2" t="s">
        <v>593</v>
      </c>
    </row>
    <row r="3" spans="2:4" hidden="1">
      <c r="B3" s="16" t="s">
        <v>667</v>
      </c>
      <c r="C3" s="16" t="s">
        <v>668</v>
      </c>
      <c r="D3" t="s">
        <v>30</v>
      </c>
    </row>
    <row r="4" spans="2:4" hidden="1">
      <c r="B4" s="16" t="s">
        <v>667</v>
      </c>
      <c r="C4" s="16" t="s">
        <v>669</v>
      </c>
      <c r="D4" t="s">
        <v>31</v>
      </c>
    </row>
    <row r="5" spans="2:4" hidden="1">
      <c r="B5" t="s">
        <v>600</v>
      </c>
      <c r="C5" s="18" t="s">
        <v>598</v>
      </c>
      <c r="D5" t="s">
        <v>32</v>
      </c>
    </row>
    <row r="6" spans="2:4" hidden="1">
      <c r="B6" t="s">
        <v>600</v>
      </c>
      <c r="C6" s="9" t="s">
        <v>82</v>
      </c>
      <c r="D6" t="s">
        <v>33</v>
      </c>
    </row>
    <row r="7" spans="2:4" hidden="1">
      <c r="B7" t="s">
        <v>600</v>
      </c>
      <c r="C7" s="9" t="s">
        <v>96</v>
      </c>
      <c r="D7" t="s">
        <v>34</v>
      </c>
    </row>
    <row r="8" spans="2:4" hidden="1">
      <c r="B8" t="s">
        <v>600</v>
      </c>
      <c r="C8" s="18" t="s">
        <v>599</v>
      </c>
      <c r="D8" t="s">
        <v>35</v>
      </c>
    </row>
    <row r="9" spans="2:4" hidden="1">
      <c r="B9" t="s">
        <v>600</v>
      </c>
      <c r="C9" s="9" t="s">
        <v>92</v>
      </c>
      <c r="D9" t="s">
        <v>36</v>
      </c>
    </row>
    <row r="10" spans="2:4" hidden="1">
      <c r="B10" t="s">
        <v>600</v>
      </c>
      <c r="C10" s="9" t="s">
        <v>120</v>
      </c>
    </row>
    <row r="11" spans="2:4" hidden="1">
      <c r="B11" t="s">
        <v>600</v>
      </c>
      <c r="C11" s="9" t="s">
        <v>124</v>
      </c>
    </row>
    <row r="12" spans="2:4" hidden="1">
      <c r="B12" t="s">
        <v>600</v>
      </c>
      <c r="C12" s="9" t="s">
        <v>159</v>
      </c>
    </row>
    <row r="13" spans="2:4" hidden="1">
      <c r="B13" t="s">
        <v>600</v>
      </c>
      <c r="C13" s="9" t="s">
        <v>163</v>
      </c>
    </row>
    <row r="14" spans="2:4" hidden="1">
      <c r="B14" t="s">
        <v>600</v>
      </c>
      <c r="C14" s="9" t="s">
        <v>78</v>
      </c>
    </row>
    <row r="15" spans="2:4" hidden="1">
      <c r="B15" t="s">
        <v>600</v>
      </c>
      <c r="C15" s="9" t="s">
        <v>106</v>
      </c>
    </row>
    <row r="16" spans="2:4" hidden="1">
      <c r="B16" t="s">
        <v>600</v>
      </c>
      <c r="C16" s="9" t="s">
        <v>63</v>
      </c>
    </row>
    <row r="17" spans="2:3" hidden="1">
      <c r="B17" t="s">
        <v>600</v>
      </c>
      <c r="C17" s="9" t="s">
        <v>77</v>
      </c>
    </row>
    <row r="18" spans="2:3" hidden="1">
      <c r="B18" t="s">
        <v>600</v>
      </c>
      <c r="C18" s="9" t="s">
        <v>64</v>
      </c>
    </row>
    <row r="19" spans="2:3" hidden="1">
      <c r="B19" t="s">
        <v>600</v>
      </c>
      <c r="C19" s="9" t="s">
        <v>66</v>
      </c>
    </row>
    <row r="20" spans="2:3" hidden="1">
      <c r="B20" t="s">
        <v>600</v>
      </c>
      <c r="C20" s="9" t="s">
        <v>65</v>
      </c>
    </row>
    <row r="21" spans="2:3" hidden="1">
      <c r="B21" t="s">
        <v>600</v>
      </c>
      <c r="C21" s="9" t="s">
        <v>162</v>
      </c>
    </row>
    <row r="22" spans="2:3" hidden="1">
      <c r="B22" t="s">
        <v>600</v>
      </c>
      <c r="C22" s="9" t="s">
        <v>99</v>
      </c>
    </row>
    <row r="23" spans="2:3" hidden="1">
      <c r="B23" t="s">
        <v>600</v>
      </c>
      <c r="C23" s="9" t="s">
        <v>72</v>
      </c>
    </row>
    <row r="24" spans="2:3" hidden="1">
      <c r="B24" t="s">
        <v>600</v>
      </c>
      <c r="C24" s="9" t="s">
        <v>128</v>
      </c>
    </row>
    <row r="25" spans="2:3" hidden="1">
      <c r="B25" t="s">
        <v>600</v>
      </c>
      <c r="C25" s="9" t="s">
        <v>38</v>
      </c>
    </row>
    <row r="26" spans="2:3" hidden="1">
      <c r="B26" t="s">
        <v>600</v>
      </c>
      <c r="C26" s="9" t="s">
        <v>105</v>
      </c>
    </row>
    <row r="27" spans="2:3" hidden="1">
      <c r="B27" t="s">
        <v>600</v>
      </c>
      <c r="C27" s="9" t="s">
        <v>60</v>
      </c>
    </row>
    <row r="28" spans="2:3" hidden="1">
      <c r="B28" t="s">
        <v>600</v>
      </c>
      <c r="C28" s="9" t="s">
        <v>61</v>
      </c>
    </row>
    <row r="29" spans="2:3" hidden="1">
      <c r="B29" t="s">
        <v>600</v>
      </c>
      <c r="C29" s="9" t="s">
        <v>115</v>
      </c>
    </row>
    <row r="30" spans="2:3" hidden="1">
      <c r="B30" t="s">
        <v>600</v>
      </c>
      <c r="C30" s="9" t="s">
        <v>116</v>
      </c>
    </row>
    <row r="31" spans="2:3" hidden="1">
      <c r="B31" t="s">
        <v>600</v>
      </c>
      <c r="C31" s="18" t="s">
        <v>775</v>
      </c>
    </row>
    <row r="32" spans="2:3" hidden="1">
      <c r="B32" t="s">
        <v>600</v>
      </c>
      <c r="C32" s="18" t="s">
        <v>776</v>
      </c>
    </row>
    <row r="33" spans="2:3" hidden="1">
      <c r="B33" t="s">
        <v>600</v>
      </c>
      <c r="C33" s="9" t="s">
        <v>160</v>
      </c>
    </row>
    <row r="34" spans="2:3" hidden="1">
      <c r="B34" t="s">
        <v>600</v>
      </c>
      <c r="C34" s="9" t="s">
        <v>62</v>
      </c>
    </row>
    <row r="35" spans="2:3" hidden="1">
      <c r="B35" t="s">
        <v>600</v>
      </c>
      <c r="C35" s="9" t="s">
        <v>164</v>
      </c>
    </row>
    <row r="36" spans="2:3" hidden="1">
      <c r="B36" t="s">
        <v>600</v>
      </c>
      <c r="C36" s="9" t="s">
        <v>125</v>
      </c>
    </row>
    <row r="37" spans="2:3" hidden="1">
      <c r="B37" t="s">
        <v>600</v>
      </c>
      <c r="C37" s="9" t="s">
        <v>73</v>
      </c>
    </row>
    <row r="38" spans="2:3" hidden="1">
      <c r="B38" t="s">
        <v>600</v>
      </c>
      <c r="C38" s="18" t="s">
        <v>777</v>
      </c>
    </row>
    <row r="39" spans="2:3" hidden="1">
      <c r="B39" t="s">
        <v>600</v>
      </c>
      <c r="C39" s="18" t="s">
        <v>774</v>
      </c>
    </row>
    <row r="40" spans="2:3" hidden="1">
      <c r="B40" t="s">
        <v>600</v>
      </c>
      <c r="C40" s="9" t="s">
        <v>85</v>
      </c>
    </row>
    <row r="41" spans="2:3" hidden="1"/>
    <row r="42" spans="2:3" hidden="1"/>
    <row r="43" spans="2:3" hidden="1"/>
    <row r="44" spans="2:3" hidden="1"/>
    <row r="45" spans="2:3" hidden="1"/>
    <row r="46" spans="2:3" hidden="1"/>
    <row r="47" spans="2:3" hidden="1"/>
    <row r="48" spans="2:3"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spans="1:8" hidden="1"/>
    <row r="98" spans="1:8" hidden="1"/>
    <row r="99" spans="1:8" hidden="1"/>
    <row r="100" spans="1:8" hidden="1"/>
    <row r="101" spans="1:8" hidden="1"/>
    <row r="103" spans="1:8">
      <c r="E103" t="s">
        <v>23</v>
      </c>
      <c r="F103" s="16" t="s">
        <v>671</v>
      </c>
      <c r="G103" s="4" t="s">
        <v>27</v>
      </c>
      <c r="H103" s="4" t="s">
        <v>28</v>
      </c>
    </row>
    <row r="104" spans="1:8">
      <c r="A104" s="34"/>
      <c r="B104" s="18"/>
      <c r="C104" s="9"/>
      <c r="E104" s="17" t="s">
        <v>606</v>
      </c>
      <c r="F104" s="17" t="s">
        <v>48</v>
      </c>
      <c r="G104" s="32" t="s">
        <v>1362</v>
      </c>
      <c r="H104" s="32" t="s">
        <v>1362</v>
      </c>
    </row>
    <row r="105" spans="1:8">
      <c r="A105" s="34"/>
      <c r="B105" s="18"/>
      <c r="C105" s="9"/>
      <c r="E105" s="17" t="s">
        <v>606</v>
      </c>
      <c r="F105" s="17" t="s">
        <v>48</v>
      </c>
      <c r="G105" s="32" t="s">
        <v>1363</v>
      </c>
      <c r="H105" s="32" t="s">
        <v>1363</v>
      </c>
    </row>
    <row r="106" spans="1:8">
      <c r="A106" s="34"/>
      <c r="B106" s="18"/>
      <c r="C106" s="9"/>
      <c r="E106" s="17" t="s">
        <v>606</v>
      </c>
      <c r="F106" s="17" t="s">
        <v>48</v>
      </c>
      <c r="G106" s="32" t="s">
        <v>1364</v>
      </c>
      <c r="H106" s="32" t="s">
        <v>1364</v>
      </c>
    </row>
    <row r="107" spans="1:8">
      <c r="A107" s="34"/>
      <c r="B107" s="18"/>
      <c r="C107" s="9"/>
      <c r="E107" s="17" t="s">
        <v>606</v>
      </c>
      <c r="F107" s="17" t="s">
        <v>48</v>
      </c>
      <c r="G107" s="17" t="s">
        <v>38</v>
      </c>
      <c r="H107" s="17" t="s">
        <v>38</v>
      </c>
    </row>
    <row r="108" spans="1:8">
      <c r="A108" s="34"/>
      <c r="B108" s="18"/>
      <c r="C108" s="9"/>
      <c r="E108" t="s">
        <v>607</v>
      </c>
      <c r="F108" s="9" t="s">
        <v>59</v>
      </c>
      <c r="G108" s="18" t="s">
        <v>670</v>
      </c>
      <c r="H108" s="18" t="s">
        <v>670</v>
      </c>
    </row>
    <row r="109" spans="1:8">
      <c r="A109" s="34"/>
      <c r="B109" s="18"/>
      <c r="C109" s="9"/>
      <c r="E109" t="s">
        <v>607</v>
      </c>
      <c r="F109" s="9" t="s">
        <v>59</v>
      </c>
      <c r="G109" s="9" t="s">
        <v>60</v>
      </c>
      <c r="H109" t="s">
        <v>30</v>
      </c>
    </row>
    <row r="110" spans="1:8">
      <c r="A110" s="34"/>
      <c r="B110" s="18"/>
      <c r="C110" s="9"/>
      <c r="E110" t="s">
        <v>607</v>
      </c>
      <c r="F110" s="9" t="s">
        <v>59</v>
      </c>
      <c r="G110" s="9" t="s">
        <v>61</v>
      </c>
      <c r="H110" t="s">
        <v>31</v>
      </c>
    </row>
    <row r="111" spans="1:8">
      <c r="A111" s="34"/>
      <c r="B111" s="18"/>
      <c r="C111" s="9"/>
      <c r="E111" t="s">
        <v>607</v>
      </c>
      <c r="F111" s="9" t="s">
        <v>59</v>
      </c>
      <c r="G111" s="9" t="s">
        <v>62</v>
      </c>
      <c r="H111" t="s">
        <v>32</v>
      </c>
    </row>
    <row r="112" spans="1:8">
      <c r="A112" s="34"/>
      <c r="B112" s="18"/>
      <c r="C112" s="9"/>
      <c r="E112" t="s">
        <v>607</v>
      </c>
      <c r="F112" s="9" t="s">
        <v>59</v>
      </c>
      <c r="G112" s="9" t="s">
        <v>63</v>
      </c>
      <c r="H112" t="s">
        <v>33</v>
      </c>
    </row>
    <row r="113" spans="1:8">
      <c r="A113" s="34"/>
      <c r="B113" s="18"/>
      <c r="C113" s="9"/>
      <c r="E113" t="s">
        <v>607</v>
      </c>
      <c r="F113" s="9" t="s">
        <v>59</v>
      </c>
      <c r="G113" s="9" t="s">
        <v>64</v>
      </c>
      <c r="H113" t="s">
        <v>34</v>
      </c>
    </row>
    <row r="114" spans="1:8">
      <c r="A114" s="34"/>
      <c r="B114" s="18"/>
      <c r="C114" s="9"/>
      <c r="E114" t="s">
        <v>607</v>
      </c>
      <c r="F114" s="9" t="s">
        <v>59</v>
      </c>
      <c r="G114" s="9" t="s">
        <v>65</v>
      </c>
      <c r="H114" t="s">
        <v>35</v>
      </c>
    </row>
    <row r="115" spans="1:8">
      <c r="A115" s="34"/>
      <c r="B115" s="18"/>
      <c r="C115" s="9"/>
      <c r="E115" t="s">
        <v>607</v>
      </c>
      <c r="F115" s="9" t="s">
        <v>59</v>
      </c>
      <c r="G115" s="9" t="s">
        <v>66</v>
      </c>
      <c r="H115" t="s">
        <v>36</v>
      </c>
    </row>
    <row r="116" spans="1:8">
      <c r="A116" s="34"/>
      <c r="B116" s="18"/>
      <c r="C116" s="9"/>
      <c r="E116" s="17" t="s">
        <v>608</v>
      </c>
      <c r="F116" s="17" t="s">
        <v>67</v>
      </c>
      <c r="G116" s="32" t="s">
        <v>670</v>
      </c>
      <c r="H116" s="32" t="s">
        <v>670</v>
      </c>
    </row>
    <row r="117" spans="1:8">
      <c r="A117" s="34"/>
      <c r="B117" s="18"/>
      <c r="C117" s="9"/>
      <c r="E117" s="17" t="s">
        <v>608</v>
      </c>
      <c r="F117" s="17" t="s">
        <v>67</v>
      </c>
      <c r="G117" s="17" t="s">
        <v>60</v>
      </c>
      <c r="H117" s="17" t="s">
        <v>30</v>
      </c>
    </row>
    <row r="118" spans="1:8">
      <c r="A118" s="9"/>
      <c r="B118" s="9"/>
      <c r="C118" s="9"/>
      <c r="E118" s="17" t="s">
        <v>608</v>
      </c>
      <c r="F118" s="17" t="s">
        <v>67</v>
      </c>
      <c r="G118" s="17" t="s">
        <v>61</v>
      </c>
      <c r="H118" s="17" t="s">
        <v>31</v>
      </c>
    </row>
    <row r="119" spans="1:8">
      <c r="A119" s="9"/>
      <c r="B119" s="9"/>
      <c r="C119" s="9"/>
      <c r="E119" s="17" t="s">
        <v>608</v>
      </c>
      <c r="F119" s="17" t="s">
        <v>67</v>
      </c>
      <c r="G119" s="17" t="s">
        <v>62</v>
      </c>
      <c r="H119" s="17" t="s">
        <v>32</v>
      </c>
    </row>
    <row r="120" spans="1:8">
      <c r="A120" s="9"/>
      <c r="B120" s="9"/>
      <c r="C120" s="9"/>
      <c r="E120" s="17" t="s">
        <v>608</v>
      </c>
      <c r="F120" s="17" t="s">
        <v>67</v>
      </c>
      <c r="G120" s="17" t="s">
        <v>63</v>
      </c>
      <c r="H120" s="17" t="s">
        <v>33</v>
      </c>
    </row>
    <row r="121" spans="1:8">
      <c r="A121" s="9"/>
      <c r="B121" s="9"/>
      <c r="C121" s="9"/>
      <c r="E121" s="17" t="s">
        <v>608</v>
      </c>
      <c r="F121" s="17" t="s">
        <v>67</v>
      </c>
      <c r="G121" s="17" t="s">
        <v>64</v>
      </c>
      <c r="H121" s="17" t="s">
        <v>34</v>
      </c>
    </row>
    <row r="122" spans="1:8">
      <c r="A122" s="9"/>
      <c r="B122" s="9"/>
      <c r="C122" s="9"/>
      <c r="E122" s="17" t="s">
        <v>608</v>
      </c>
      <c r="F122" s="17" t="s">
        <v>67</v>
      </c>
      <c r="G122" s="17" t="s">
        <v>65</v>
      </c>
      <c r="H122" s="17" t="s">
        <v>35</v>
      </c>
    </row>
    <row r="123" spans="1:8">
      <c r="A123" s="9"/>
      <c r="B123" s="9"/>
      <c r="C123" s="9"/>
      <c r="E123" s="17" t="s">
        <v>608</v>
      </c>
      <c r="F123" s="17" t="s">
        <v>67</v>
      </c>
      <c r="G123" s="17" t="s">
        <v>66</v>
      </c>
      <c r="H123" s="17" t="s">
        <v>36</v>
      </c>
    </row>
    <row r="124" spans="1:8">
      <c r="A124" s="9"/>
      <c r="B124" s="9"/>
      <c r="C124" s="9"/>
      <c r="E124" t="s">
        <v>609</v>
      </c>
      <c r="F124" s="9" t="s">
        <v>68</v>
      </c>
      <c r="G124" s="18" t="s">
        <v>670</v>
      </c>
      <c r="H124" s="16" t="s">
        <v>670</v>
      </c>
    </row>
    <row r="125" spans="1:8">
      <c r="A125" s="9"/>
      <c r="B125" s="9"/>
      <c r="C125" s="9"/>
      <c r="E125" t="s">
        <v>609</v>
      </c>
      <c r="F125" s="9" t="s">
        <v>68</v>
      </c>
      <c r="G125" s="9" t="s">
        <v>60</v>
      </c>
      <c r="H125" t="s">
        <v>30</v>
      </c>
    </row>
    <row r="126" spans="1:8">
      <c r="A126" s="9"/>
      <c r="B126" s="9"/>
      <c r="C126" s="9"/>
      <c r="E126" t="s">
        <v>609</v>
      </c>
      <c r="F126" s="9" t="s">
        <v>68</v>
      </c>
      <c r="G126" s="9" t="s">
        <v>61</v>
      </c>
      <c r="H126" t="s">
        <v>31</v>
      </c>
    </row>
    <row r="127" spans="1:8">
      <c r="A127" s="9"/>
      <c r="B127" s="9"/>
      <c r="C127" s="9"/>
      <c r="E127" t="s">
        <v>609</v>
      </c>
      <c r="F127" s="9" t="s">
        <v>68</v>
      </c>
      <c r="G127" s="9" t="s">
        <v>63</v>
      </c>
      <c r="H127" t="s">
        <v>33</v>
      </c>
    </row>
    <row r="128" spans="1:8">
      <c r="A128" s="9"/>
      <c r="B128" s="9"/>
      <c r="C128" s="9"/>
      <c r="E128" t="s">
        <v>609</v>
      </c>
      <c r="F128" s="9" t="s">
        <v>68</v>
      </c>
      <c r="G128" s="9" t="s">
        <v>64</v>
      </c>
      <c r="H128" t="s">
        <v>34</v>
      </c>
    </row>
    <row r="129" spans="1:8">
      <c r="A129" s="9"/>
      <c r="B129" s="9"/>
      <c r="C129" s="9"/>
      <c r="E129" t="s">
        <v>609</v>
      </c>
      <c r="F129" s="9" t="s">
        <v>68</v>
      </c>
      <c r="G129" s="9" t="s">
        <v>65</v>
      </c>
      <c r="H129" t="s">
        <v>35</v>
      </c>
    </row>
    <row r="130" spans="1:8">
      <c r="A130" s="9"/>
      <c r="B130" s="9"/>
      <c r="C130" s="9"/>
      <c r="E130" t="s">
        <v>609</v>
      </c>
      <c r="F130" s="9" t="s">
        <v>68</v>
      </c>
      <c r="G130" s="9" t="s">
        <v>66</v>
      </c>
      <c r="H130" t="s">
        <v>36</v>
      </c>
    </row>
    <row r="131" spans="1:8">
      <c r="A131" s="9"/>
      <c r="B131" s="9"/>
      <c r="C131" s="9"/>
      <c r="E131" s="17" t="s">
        <v>610</v>
      </c>
      <c r="F131" s="17" t="s">
        <v>70</v>
      </c>
      <c r="G131" s="32" t="s">
        <v>670</v>
      </c>
      <c r="H131" s="32" t="s">
        <v>670</v>
      </c>
    </row>
    <row r="132" spans="1:8">
      <c r="A132" s="9"/>
      <c r="B132" s="9"/>
      <c r="C132" s="9"/>
      <c r="E132" s="17" t="s">
        <v>610</v>
      </c>
      <c r="F132" s="17" t="s">
        <v>70</v>
      </c>
      <c r="G132" s="17" t="s">
        <v>60</v>
      </c>
      <c r="H132" s="17" t="s">
        <v>30</v>
      </c>
    </row>
    <row r="133" spans="1:8">
      <c r="A133" s="9"/>
      <c r="B133" s="9"/>
      <c r="C133" s="9"/>
      <c r="E133" s="17" t="s">
        <v>610</v>
      </c>
      <c r="F133" s="17" t="s">
        <v>70</v>
      </c>
      <c r="G133" s="17" t="s">
        <v>61</v>
      </c>
      <c r="H133" s="17" t="s">
        <v>31</v>
      </c>
    </row>
    <row r="134" spans="1:8">
      <c r="A134" s="9"/>
      <c r="B134" s="9"/>
      <c r="C134" s="9"/>
      <c r="E134" s="17" t="s">
        <v>610</v>
      </c>
      <c r="F134" s="17" t="s">
        <v>70</v>
      </c>
      <c r="G134" s="17" t="s">
        <v>63</v>
      </c>
      <c r="H134" s="17" t="s">
        <v>33</v>
      </c>
    </row>
    <row r="135" spans="1:8">
      <c r="A135" s="9"/>
      <c r="B135" s="9"/>
      <c r="C135" s="9"/>
      <c r="E135" s="17" t="s">
        <v>610</v>
      </c>
      <c r="F135" s="17" t="s">
        <v>70</v>
      </c>
      <c r="G135" s="17" t="s">
        <v>64</v>
      </c>
      <c r="H135" s="17" t="s">
        <v>34</v>
      </c>
    </row>
    <row r="136" spans="1:8">
      <c r="E136" s="17" t="s">
        <v>610</v>
      </c>
      <c r="F136" s="17" t="s">
        <v>70</v>
      </c>
      <c r="G136" s="17" t="s">
        <v>65</v>
      </c>
      <c r="H136" s="17" t="s">
        <v>35</v>
      </c>
    </row>
    <row r="137" spans="1:8">
      <c r="E137" s="17" t="s">
        <v>610</v>
      </c>
      <c r="F137" s="17" t="s">
        <v>70</v>
      </c>
      <c r="G137" s="17" t="s">
        <v>66</v>
      </c>
      <c r="H137" s="17" t="s">
        <v>36</v>
      </c>
    </row>
    <row r="138" spans="1:8">
      <c r="E138" t="s">
        <v>611</v>
      </c>
      <c r="F138" s="9" t="s">
        <v>71</v>
      </c>
      <c r="G138" t="s">
        <v>670</v>
      </c>
      <c r="H138" t="s">
        <v>670</v>
      </c>
    </row>
    <row r="139" spans="1:8">
      <c r="E139" t="s">
        <v>611</v>
      </c>
      <c r="F139" s="9" t="s">
        <v>71</v>
      </c>
      <c r="G139" s="9" t="s">
        <v>72</v>
      </c>
      <c r="H139" t="s">
        <v>30</v>
      </c>
    </row>
    <row r="140" spans="1:8">
      <c r="E140" t="s">
        <v>611</v>
      </c>
      <c r="F140" s="9" t="s">
        <v>71</v>
      </c>
      <c r="G140" s="9" t="s">
        <v>73</v>
      </c>
      <c r="H140" t="s">
        <v>32</v>
      </c>
    </row>
    <row r="141" spans="1:8">
      <c r="E141" s="17" t="s">
        <v>612</v>
      </c>
      <c r="F141" s="17" t="s">
        <v>74</v>
      </c>
      <c r="G141" s="32" t="s">
        <v>670</v>
      </c>
      <c r="H141" s="32" t="s">
        <v>670</v>
      </c>
    </row>
    <row r="142" spans="1:8">
      <c r="E142" s="17" t="s">
        <v>612</v>
      </c>
      <c r="F142" s="17" t="s">
        <v>74</v>
      </c>
      <c r="G142" s="17" t="s">
        <v>60</v>
      </c>
      <c r="H142" s="17" t="s">
        <v>30</v>
      </c>
    </row>
    <row r="143" spans="1:8">
      <c r="E143" s="17" t="s">
        <v>612</v>
      </c>
      <c r="F143" s="17" t="s">
        <v>74</v>
      </c>
      <c r="G143" s="32" t="s">
        <v>778</v>
      </c>
      <c r="H143" s="17" t="s">
        <v>32</v>
      </c>
    </row>
    <row r="144" spans="1:8">
      <c r="E144" s="17" t="s">
        <v>612</v>
      </c>
      <c r="F144" s="17" t="s">
        <v>74</v>
      </c>
      <c r="G144" s="32" t="s">
        <v>779</v>
      </c>
      <c r="H144" s="17" t="s">
        <v>32</v>
      </c>
    </row>
    <row r="145" spans="5:8">
      <c r="E145" s="17" t="s">
        <v>612</v>
      </c>
      <c r="F145" s="17" t="s">
        <v>74</v>
      </c>
      <c r="G145" s="32" t="s">
        <v>780</v>
      </c>
      <c r="H145" s="17" t="s">
        <v>33</v>
      </c>
    </row>
    <row r="146" spans="5:8">
      <c r="E146" s="17" t="s">
        <v>612</v>
      </c>
      <c r="F146" s="17" t="s">
        <v>74</v>
      </c>
      <c r="G146" s="32" t="s">
        <v>781</v>
      </c>
      <c r="H146" s="17" t="s">
        <v>33</v>
      </c>
    </row>
    <row r="147" spans="5:8">
      <c r="E147" s="17" t="s">
        <v>612</v>
      </c>
      <c r="F147" s="17" t="s">
        <v>74</v>
      </c>
      <c r="G147" s="17" t="s">
        <v>77</v>
      </c>
      <c r="H147" s="17" t="s">
        <v>34</v>
      </c>
    </row>
    <row r="148" spans="5:8">
      <c r="E148" s="17" t="s">
        <v>612</v>
      </c>
      <c r="F148" s="17" t="s">
        <v>74</v>
      </c>
      <c r="G148" s="17" t="s">
        <v>78</v>
      </c>
      <c r="H148" s="17" t="s">
        <v>35</v>
      </c>
    </row>
    <row r="149" spans="5:8">
      <c r="E149" t="s">
        <v>613</v>
      </c>
      <c r="F149" s="9" t="s">
        <v>79</v>
      </c>
      <c r="G149" s="18" t="s">
        <v>598</v>
      </c>
      <c r="H149" t="s">
        <v>32</v>
      </c>
    </row>
    <row r="150" spans="5:8">
      <c r="E150" t="s">
        <v>613</v>
      </c>
      <c r="F150" s="9" t="s">
        <v>79</v>
      </c>
      <c r="G150" s="9" t="s">
        <v>82</v>
      </c>
      <c r="H150" t="s">
        <v>33</v>
      </c>
    </row>
    <row r="151" spans="5:8">
      <c r="E151" t="s">
        <v>613</v>
      </c>
      <c r="F151" s="9" t="s">
        <v>79</v>
      </c>
      <c r="G151" s="18" t="s">
        <v>599</v>
      </c>
      <c r="H151" t="s">
        <v>35</v>
      </c>
    </row>
    <row r="152" spans="5:8">
      <c r="E152" s="17" t="s">
        <v>614</v>
      </c>
      <c r="F152" s="17" t="s">
        <v>84</v>
      </c>
      <c r="G152" s="17" t="s">
        <v>85</v>
      </c>
      <c r="H152" s="17" t="s">
        <v>36</v>
      </c>
    </row>
    <row r="153" spans="5:8">
      <c r="E153" t="s">
        <v>615</v>
      </c>
      <c r="F153" s="9" t="s">
        <v>86</v>
      </c>
      <c r="G153" s="9" t="s">
        <v>82</v>
      </c>
      <c r="H153" t="s">
        <v>31</v>
      </c>
    </row>
    <row r="154" spans="5:8">
      <c r="E154" t="s">
        <v>615</v>
      </c>
      <c r="F154" s="9" t="s">
        <v>86</v>
      </c>
      <c r="G154" s="18" t="s">
        <v>599</v>
      </c>
      <c r="H154" t="s">
        <v>33</v>
      </c>
    </row>
    <row r="155" spans="5:8">
      <c r="E155" s="17" t="s">
        <v>616</v>
      </c>
      <c r="F155" s="32" t="s">
        <v>824</v>
      </c>
      <c r="G155" s="32" t="s">
        <v>598</v>
      </c>
      <c r="H155" s="17" t="s">
        <v>32</v>
      </c>
    </row>
    <row r="156" spans="5:8">
      <c r="E156" s="17" t="s">
        <v>616</v>
      </c>
      <c r="F156" s="32" t="s">
        <v>824</v>
      </c>
      <c r="G156" s="17" t="s">
        <v>82</v>
      </c>
      <c r="H156" s="32" t="s">
        <v>1509</v>
      </c>
    </row>
    <row r="157" spans="5:8">
      <c r="E157" s="17" t="s">
        <v>616</v>
      </c>
      <c r="F157" s="32" t="s">
        <v>824</v>
      </c>
      <c r="G157" s="32" t="s">
        <v>599</v>
      </c>
      <c r="H157" s="17" t="s">
        <v>34</v>
      </c>
    </row>
    <row r="158" spans="5:8">
      <c r="E158" s="17" t="s">
        <v>616</v>
      </c>
      <c r="F158" s="32" t="s">
        <v>824</v>
      </c>
      <c r="G158" s="32" t="s">
        <v>765</v>
      </c>
      <c r="H158" s="17" t="s">
        <v>35</v>
      </c>
    </row>
    <row r="159" spans="5:8">
      <c r="E159" t="s">
        <v>617</v>
      </c>
      <c r="F159" s="9" t="s">
        <v>88</v>
      </c>
      <c r="G159" s="9" t="s">
        <v>38</v>
      </c>
      <c r="H159" t="s">
        <v>34</v>
      </c>
    </row>
    <row r="160" spans="5:8">
      <c r="E160" s="17" t="s">
        <v>618</v>
      </c>
      <c r="F160" s="17" t="s">
        <v>89</v>
      </c>
      <c r="G160" s="32" t="s">
        <v>599</v>
      </c>
      <c r="H160" s="17" t="s">
        <v>33</v>
      </c>
    </row>
    <row r="161" spans="5:9">
      <c r="E161" t="s">
        <v>619</v>
      </c>
      <c r="F161" s="9" t="s">
        <v>90</v>
      </c>
      <c r="G161" s="9" t="s">
        <v>82</v>
      </c>
      <c r="H161" t="s">
        <v>32</v>
      </c>
    </row>
    <row r="162" spans="5:9">
      <c r="E162" t="s">
        <v>619</v>
      </c>
      <c r="F162" s="9" t="s">
        <v>90</v>
      </c>
      <c r="G162" s="18" t="s">
        <v>599</v>
      </c>
      <c r="H162" t="s">
        <v>34</v>
      </c>
    </row>
    <row r="163" spans="5:9">
      <c r="E163" s="17" t="s">
        <v>620</v>
      </c>
      <c r="F163" s="17" t="s">
        <v>91</v>
      </c>
      <c r="G163" s="17" t="s">
        <v>92</v>
      </c>
      <c r="H163" s="17" t="s">
        <v>32</v>
      </c>
    </row>
    <row r="164" spans="5:9">
      <c r="E164" t="s">
        <v>621</v>
      </c>
      <c r="F164" s="9" t="s">
        <v>93</v>
      </c>
      <c r="G164" s="9" t="s">
        <v>82</v>
      </c>
      <c r="H164" t="s">
        <v>32</v>
      </c>
    </row>
    <row r="165" spans="5:9">
      <c r="E165" t="s">
        <v>621</v>
      </c>
      <c r="F165" s="9" t="s">
        <v>93</v>
      </c>
      <c r="G165" s="18" t="s">
        <v>599</v>
      </c>
      <c r="H165" t="s">
        <v>34</v>
      </c>
      <c r="I165" s="16"/>
    </row>
    <row r="166" spans="5:9">
      <c r="E166" s="17" t="s">
        <v>622</v>
      </c>
      <c r="F166" s="17" t="s">
        <v>94</v>
      </c>
      <c r="G166" s="17" t="s">
        <v>96</v>
      </c>
      <c r="H166" s="17" t="s">
        <v>32</v>
      </c>
    </row>
    <row r="167" spans="5:9">
      <c r="E167" s="17" t="s">
        <v>622</v>
      </c>
      <c r="F167" s="17" t="s">
        <v>94</v>
      </c>
      <c r="G167" s="32" t="s">
        <v>599</v>
      </c>
      <c r="H167" s="17" t="s">
        <v>34</v>
      </c>
    </row>
    <row r="168" spans="5:9">
      <c r="E168" t="s">
        <v>623</v>
      </c>
      <c r="F168" t="s">
        <v>97</v>
      </c>
      <c r="G168" s="9" t="s">
        <v>96</v>
      </c>
      <c r="H168" t="s">
        <v>32</v>
      </c>
    </row>
    <row r="169" spans="5:9">
      <c r="E169" t="s">
        <v>623</v>
      </c>
      <c r="F169" t="s">
        <v>97</v>
      </c>
      <c r="G169" s="18" t="s">
        <v>599</v>
      </c>
      <c r="H169" t="s">
        <v>34</v>
      </c>
    </row>
    <row r="170" spans="5:9">
      <c r="E170" s="17" t="s">
        <v>624</v>
      </c>
      <c r="F170" s="32" t="s">
        <v>832</v>
      </c>
      <c r="G170" s="17" t="s">
        <v>99</v>
      </c>
      <c r="H170" s="32" t="s">
        <v>850</v>
      </c>
    </row>
    <row r="171" spans="5:9">
      <c r="E171" t="s">
        <v>625</v>
      </c>
      <c r="F171" s="16" t="s">
        <v>830</v>
      </c>
      <c r="G171" s="18" t="s">
        <v>828</v>
      </c>
      <c r="H171" s="16" t="s">
        <v>1129</v>
      </c>
    </row>
    <row r="172" spans="5:9">
      <c r="E172" t="s">
        <v>625</v>
      </c>
      <c r="F172" s="16" t="s">
        <v>830</v>
      </c>
      <c r="G172" s="32" t="s">
        <v>829</v>
      </c>
      <c r="H172" s="16" t="s">
        <v>1130</v>
      </c>
    </row>
    <row r="173" spans="5:9">
      <c r="E173" t="s">
        <v>626</v>
      </c>
      <c r="F173" t="s">
        <v>102</v>
      </c>
      <c r="G173" s="9" t="s">
        <v>99</v>
      </c>
      <c r="H173" t="s">
        <v>36</v>
      </c>
    </row>
    <row r="174" spans="5:9">
      <c r="E174" s="17" t="s">
        <v>627</v>
      </c>
      <c r="F174" s="32" t="s">
        <v>1128</v>
      </c>
      <c r="G174" s="32" t="s">
        <v>1127</v>
      </c>
      <c r="H174" s="32" t="s">
        <v>851</v>
      </c>
    </row>
    <row r="175" spans="5:9">
      <c r="E175" s="17" t="s">
        <v>627</v>
      </c>
      <c r="F175" s="32" t="s">
        <v>1128</v>
      </c>
      <c r="G175" s="32" t="s">
        <v>1126</v>
      </c>
      <c r="H175" s="17" t="s">
        <v>35</v>
      </c>
    </row>
    <row r="176" spans="5:9">
      <c r="E176" t="s">
        <v>628</v>
      </c>
      <c r="F176" t="s">
        <v>103</v>
      </c>
      <c r="G176" s="9" t="s">
        <v>99</v>
      </c>
      <c r="H176" t="s">
        <v>36</v>
      </c>
    </row>
    <row r="177" spans="5:8">
      <c r="E177" s="17" t="s">
        <v>629</v>
      </c>
      <c r="F177" s="17" t="s">
        <v>104</v>
      </c>
      <c r="G177" s="17" t="s">
        <v>105</v>
      </c>
      <c r="H177" s="17" t="s">
        <v>33</v>
      </c>
    </row>
    <row r="178" spans="5:8">
      <c r="E178" s="17" t="s">
        <v>629</v>
      </c>
      <c r="F178" s="17" t="s">
        <v>104</v>
      </c>
      <c r="G178" s="17" t="s">
        <v>106</v>
      </c>
      <c r="H178" s="17" t="s">
        <v>35</v>
      </c>
    </row>
    <row r="179" spans="5:8">
      <c r="E179" t="s">
        <v>630</v>
      </c>
      <c r="F179" t="s">
        <v>107</v>
      </c>
      <c r="G179" s="9" t="s">
        <v>99</v>
      </c>
      <c r="H179" t="s">
        <v>35</v>
      </c>
    </row>
    <row r="180" spans="5:8">
      <c r="E180" s="17" t="s">
        <v>631</v>
      </c>
      <c r="F180" s="17" t="s">
        <v>109</v>
      </c>
      <c r="G180" s="17" t="s">
        <v>96</v>
      </c>
      <c r="H180" s="17" t="s">
        <v>31</v>
      </c>
    </row>
    <row r="181" spans="5:8">
      <c r="E181" s="17" t="s">
        <v>631</v>
      </c>
      <c r="F181" s="17" t="s">
        <v>109</v>
      </c>
      <c r="G181" s="32" t="s">
        <v>599</v>
      </c>
      <c r="H181" s="17" t="s">
        <v>33</v>
      </c>
    </row>
    <row r="182" spans="5:8">
      <c r="E182" t="s">
        <v>632</v>
      </c>
      <c r="F182" t="s">
        <v>111</v>
      </c>
      <c r="G182" s="9" t="s">
        <v>82</v>
      </c>
      <c r="H182" t="s">
        <v>34</v>
      </c>
    </row>
    <row r="183" spans="5:8">
      <c r="E183" t="s">
        <v>632</v>
      </c>
      <c r="F183" t="s">
        <v>111</v>
      </c>
      <c r="G183" s="18" t="s">
        <v>599</v>
      </c>
      <c r="H183" t="s">
        <v>35</v>
      </c>
    </row>
    <row r="184" spans="5:8">
      <c r="E184" s="17" t="s">
        <v>633</v>
      </c>
      <c r="F184" s="17" t="s">
        <v>112</v>
      </c>
      <c r="G184" s="17" t="s">
        <v>99</v>
      </c>
      <c r="H184" s="17" t="s">
        <v>36</v>
      </c>
    </row>
    <row r="185" spans="5:8">
      <c r="E185" t="s">
        <v>634</v>
      </c>
      <c r="F185" s="16" t="s">
        <v>836</v>
      </c>
      <c r="G185" s="9" t="s">
        <v>82</v>
      </c>
      <c r="H185" t="s">
        <v>31</v>
      </c>
    </row>
    <row r="186" spans="5:8">
      <c r="E186" s="17" t="s">
        <v>635</v>
      </c>
      <c r="F186" s="17" t="s">
        <v>113</v>
      </c>
      <c r="G186" s="17" t="s">
        <v>115</v>
      </c>
      <c r="H186" s="17" t="s">
        <v>31</v>
      </c>
    </row>
    <row r="187" spans="5:8">
      <c r="E187" s="17" t="s">
        <v>635</v>
      </c>
      <c r="F187" s="17" t="s">
        <v>113</v>
      </c>
      <c r="G187" s="17" t="s">
        <v>116</v>
      </c>
      <c r="H187" s="17" t="s">
        <v>32</v>
      </c>
    </row>
    <row r="188" spans="5:8">
      <c r="E188" t="s">
        <v>636</v>
      </c>
      <c r="F188" t="s">
        <v>117</v>
      </c>
      <c r="G188" s="9" t="s">
        <v>82</v>
      </c>
      <c r="H188" t="s">
        <v>32</v>
      </c>
    </row>
    <row r="189" spans="5:8">
      <c r="E189" t="s">
        <v>636</v>
      </c>
      <c r="F189" t="s">
        <v>117</v>
      </c>
      <c r="G189" s="18" t="s">
        <v>599</v>
      </c>
      <c r="H189" t="s">
        <v>34</v>
      </c>
    </row>
    <row r="190" spans="5:8">
      <c r="E190" s="17" t="s">
        <v>637</v>
      </c>
      <c r="F190" s="17" t="s">
        <v>118</v>
      </c>
      <c r="G190" s="32" t="s">
        <v>598</v>
      </c>
      <c r="H190" s="17" t="s">
        <v>31</v>
      </c>
    </row>
    <row r="191" spans="5:8">
      <c r="E191" s="17" t="s">
        <v>637</v>
      </c>
      <c r="F191" s="17" t="s">
        <v>118</v>
      </c>
      <c r="G191" s="17" t="s">
        <v>82</v>
      </c>
      <c r="H191" s="17" t="s">
        <v>33</v>
      </c>
    </row>
    <row r="192" spans="5:8">
      <c r="E192" s="17" t="s">
        <v>637</v>
      </c>
      <c r="F192" s="17" t="s">
        <v>118</v>
      </c>
      <c r="G192" s="32" t="s">
        <v>599</v>
      </c>
      <c r="H192" s="17" t="s">
        <v>34</v>
      </c>
    </row>
    <row r="193" spans="5:8">
      <c r="E193" s="17" t="s">
        <v>637</v>
      </c>
      <c r="F193" s="17" t="s">
        <v>118</v>
      </c>
      <c r="G193" s="17" t="s">
        <v>120</v>
      </c>
      <c r="H193" s="17" t="s">
        <v>36</v>
      </c>
    </row>
    <row r="194" spans="5:8">
      <c r="E194" t="s">
        <v>638</v>
      </c>
      <c r="F194" t="s">
        <v>121</v>
      </c>
      <c r="G194" t="s">
        <v>81</v>
      </c>
      <c r="H194" t="s">
        <v>33</v>
      </c>
    </row>
    <row r="195" spans="5:8">
      <c r="E195" t="s">
        <v>638</v>
      </c>
      <c r="F195" t="s">
        <v>121</v>
      </c>
      <c r="G195" t="s">
        <v>82</v>
      </c>
      <c r="H195" t="s">
        <v>34</v>
      </c>
    </row>
    <row r="196" spans="5:8">
      <c r="E196" t="s">
        <v>638</v>
      </c>
      <c r="F196" t="s">
        <v>121</v>
      </c>
      <c r="G196" t="s">
        <v>83</v>
      </c>
      <c r="H196" t="s">
        <v>35</v>
      </c>
    </row>
    <row r="197" spans="5:8">
      <c r="E197" t="s">
        <v>638</v>
      </c>
      <c r="F197" t="s">
        <v>121</v>
      </c>
      <c r="G197" t="s">
        <v>120</v>
      </c>
      <c r="H197" t="s">
        <v>36</v>
      </c>
    </row>
    <row r="198" spans="5:8">
      <c r="E198" s="17" t="s">
        <v>639</v>
      </c>
      <c r="F198" s="17" t="s">
        <v>122</v>
      </c>
      <c r="G198" s="17" t="s">
        <v>124</v>
      </c>
      <c r="H198" s="17" t="s">
        <v>31</v>
      </c>
    </row>
    <row r="199" spans="5:8">
      <c r="E199" s="17" t="s">
        <v>639</v>
      </c>
      <c r="F199" s="17" t="s">
        <v>122</v>
      </c>
      <c r="G199" s="32" t="s">
        <v>838</v>
      </c>
      <c r="H199" s="17" t="s">
        <v>33</v>
      </c>
    </row>
    <row r="200" spans="5:8">
      <c r="E200" t="s">
        <v>640</v>
      </c>
      <c r="F200" t="s">
        <v>126</v>
      </c>
      <c r="G200" t="s">
        <v>128</v>
      </c>
      <c r="H200" t="s">
        <v>36</v>
      </c>
    </row>
    <row r="201" spans="5:8">
      <c r="E201" s="17" t="s">
        <v>641</v>
      </c>
      <c r="F201" s="17" t="s">
        <v>129</v>
      </c>
      <c r="G201" s="17" t="s">
        <v>128</v>
      </c>
      <c r="H201" s="17" t="s">
        <v>36</v>
      </c>
    </row>
    <row r="202" spans="5:8">
      <c r="E202" t="s">
        <v>642</v>
      </c>
      <c r="F202" t="s">
        <v>130</v>
      </c>
      <c r="G202" t="s">
        <v>128</v>
      </c>
      <c r="H202" t="s">
        <v>36</v>
      </c>
    </row>
    <row r="203" spans="5:8">
      <c r="E203" s="17" t="s">
        <v>643</v>
      </c>
      <c r="F203" s="17" t="s">
        <v>131</v>
      </c>
      <c r="G203" s="17" t="s">
        <v>128</v>
      </c>
      <c r="H203" s="17" t="s">
        <v>36</v>
      </c>
    </row>
    <row r="204" spans="5:8">
      <c r="E204" t="s">
        <v>644</v>
      </c>
      <c r="F204" t="s">
        <v>133</v>
      </c>
      <c r="G204" t="s">
        <v>128</v>
      </c>
      <c r="H204" t="s">
        <v>36</v>
      </c>
    </row>
    <row r="205" spans="5:8">
      <c r="E205" s="17" t="s">
        <v>645</v>
      </c>
      <c r="F205" s="17" t="s">
        <v>135</v>
      </c>
      <c r="G205" s="17" t="s">
        <v>128</v>
      </c>
      <c r="H205" s="17" t="s">
        <v>36</v>
      </c>
    </row>
    <row r="206" spans="5:8">
      <c r="E206" t="s">
        <v>646</v>
      </c>
      <c r="F206" t="s">
        <v>136</v>
      </c>
      <c r="G206" t="s">
        <v>128</v>
      </c>
      <c r="H206" t="s">
        <v>36</v>
      </c>
    </row>
    <row r="207" spans="5:8">
      <c r="E207" s="17" t="s">
        <v>647</v>
      </c>
      <c r="F207" s="17" t="s">
        <v>137</v>
      </c>
      <c r="G207" s="17" t="s">
        <v>128</v>
      </c>
      <c r="H207" s="17" t="s">
        <v>36</v>
      </c>
    </row>
    <row r="208" spans="5:8">
      <c r="E208" t="s">
        <v>648</v>
      </c>
      <c r="F208" t="s">
        <v>138</v>
      </c>
      <c r="G208" t="s">
        <v>128</v>
      </c>
      <c r="H208" t="s">
        <v>36</v>
      </c>
    </row>
    <row r="209" spans="5:8">
      <c r="E209" s="17" t="s">
        <v>649</v>
      </c>
      <c r="F209" s="17" t="s">
        <v>139</v>
      </c>
      <c r="G209" s="17" t="s">
        <v>128</v>
      </c>
      <c r="H209" s="17" t="s">
        <v>36</v>
      </c>
    </row>
    <row r="210" spans="5:8">
      <c r="E210" t="s">
        <v>650</v>
      </c>
      <c r="F210" t="s">
        <v>140</v>
      </c>
      <c r="G210" t="s">
        <v>128</v>
      </c>
      <c r="H210" t="s">
        <v>36</v>
      </c>
    </row>
    <row r="211" spans="5:8">
      <c r="E211" s="17" t="s">
        <v>651</v>
      </c>
      <c r="F211" s="17" t="s">
        <v>142</v>
      </c>
      <c r="G211" s="17" t="s">
        <v>128</v>
      </c>
      <c r="H211" s="17" t="s">
        <v>36</v>
      </c>
    </row>
    <row r="212" spans="5:8">
      <c r="E212" t="s">
        <v>652</v>
      </c>
      <c r="F212" t="s">
        <v>143</v>
      </c>
      <c r="G212" t="s">
        <v>128</v>
      </c>
      <c r="H212" t="s">
        <v>36</v>
      </c>
    </row>
    <row r="213" spans="5:8">
      <c r="E213" s="17" t="s">
        <v>653</v>
      </c>
      <c r="F213" s="17" t="s">
        <v>144</v>
      </c>
      <c r="G213" s="17" t="s">
        <v>128</v>
      </c>
      <c r="H213" s="17" t="s">
        <v>36</v>
      </c>
    </row>
    <row r="214" spans="5:8">
      <c r="E214" t="s">
        <v>654</v>
      </c>
      <c r="F214" t="s">
        <v>145</v>
      </c>
      <c r="G214" t="s">
        <v>128</v>
      </c>
      <c r="H214" t="s">
        <v>36</v>
      </c>
    </row>
    <row r="215" spans="5:8">
      <c r="E215" s="17" t="s">
        <v>655</v>
      </c>
      <c r="F215" s="17" t="s">
        <v>146</v>
      </c>
      <c r="G215" s="17" t="s">
        <v>82</v>
      </c>
      <c r="H215" s="17" t="s">
        <v>31</v>
      </c>
    </row>
    <row r="216" spans="5:8">
      <c r="E216" s="17" t="s">
        <v>655</v>
      </c>
      <c r="F216" s="17" t="s">
        <v>146</v>
      </c>
      <c r="G216" s="17" t="s">
        <v>83</v>
      </c>
      <c r="H216" s="17" t="s">
        <v>32</v>
      </c>
    </row>
    <row r="217" spans="5:8">
      <c r="E217" t="s">
        <v>656</v>
      </c>
      <c r="F217" t="s">
        <v>147</v>
      </c>
      <c r="G217" t="s">
        <v>82</v>
      </c>
      <c r="H217" t="s">
        <v>31</v>
      </c>
    </row>
    <row r="218" spans="5:8">
      <c r="E218" t="s">
        <v>656</v>
      </c>
      <c r="F218" t="s">
        <v>147</v>
      </c>
      <c r="G218" t="s">
        <v>83</v>
      </c>
      <c r="H218" t="s">
        <v>34</v>
      </c>
    </row>
    <row r="219" spans="5:8">
      <c r="E219" s="17" t="s">
        <v>657</v>
      </c>
      <c r="F219" s="17" t="s">
        <v>148</v>
      </c>
      <c r="G219" s="17" t="s">
        <v>82</v>
      </c>
      <c r="H219" s="17" t="s">
        <v>31</v>
      </c>
    </row>
    <row r="220" spans="5:8">
      <c r="E220" s="17" t="s">
        <v>657</v>
      </c>
      <c r="F220" s="17" t="s">
        <v>148</v>
      </c>
      <c r="G220" s="17" t="s">
        <v>83</v>
      </c>
      <c r="H220" s="17" t="s">
        <v>34</v>
      </c>
    </row>
    <row r="221" spans="5:8">
      <c r="E221" t="s">
        <v>658</v>
      </c>
      <c r="F221" t="s">
        <v>149</v>
      </c>
      <c r="G221" t="s">
        <v>81</v>
      </c>
      <c r="H221" t="s">
        <v>33</v>
      </c>
    </row>
    <row r="222" spans="5:8">
      <c r="E222" t="s">
        <v>658</v>
      </c>
      <c r="F222" t="s">
        <v>149</v>
      </c>
      <c r="G222" t="s">
        <v>82</v>
      </c>
      <c r="H222" t="s">
        <v>34</v>
      </c>
    </row>
    <row r="223" spans="5:8">
      <c r="E223" t="s">
        <v>658</v>
      </c>
      <c r="F223" t="s">
        <v>149</v>
      </c>
      <c r="G223" t="s">
        <v>83</v>
      </c>
      <c r="H223" t="s">
        <v>35</v>
      </c>
    </row>
    <row r="224" spans="5:8">
      <c r="E224" t="s">
        <v>658</v>
      </c>
      <c r="F224" t="s">
        <v>149</v>
      </c>
      <c r="G224" t="s">
        <v>120</v>
      </c>
      <c r="H224" t="s">
        <v>36</v>
      </c>
    </row>
    <row r="225" spans="5:8">
      <c r="E225" s="17" t="s">
        <v>659</v>
      </c>
      <c r="F225" s="32" t="s">
        <v>843</v>
      </c>
      <c r="G225" s="16" t="s">
        <v>855</v>
      </c>
      <c r="H225" s="16" t="s">
        <v>850</v>
      </c>
    </row>
    <row r="226" spans="5:8">
      <c r="E226" s="17" t="s">
        <v>659</v>
      </c>
      <c r="F226" s="32" t="s">
        <v>843</v>
      </c>
      <c r="G226" s="16" t="s">
        <v>856</v>
      </c>
      <c r="H226" t="s">
        <v>33</v>
      </c>
    </row>
    <row r="227" spans="5:8">
      <c r="E227" s="17" t="s">
        <v>659</v>
      </c>
      <c r="F227" s="32" t="s">
        <v>843</v>
      </c>
      <c r="G227" s="16" t="s">
        <v>846</v>
      </c>
      <c r="H227" s="16" t="s">
        <v>851</v>
      </c>
    </row>
    <row r="228" spans="5:8">
      <c r="E228" t="s">
        <v>659</v>
      </c>
      <c r="F228" s="16" t="s">
        <v>843</v>
      </c>
      <c r="G228" s="16" t="s">
        <v>847</v>
      </c>
      <c r="H228" t="s">
        <v>33</v>
      </c>
    </row>
    <row r="229" spans="5:8">
      <c r="E229" t="s">
        <v>659</v>
      </c>
      <c r="F229" s="16" t="s">
        <v>843</v>
      </c>
      <c r="G229" s="16" t="s">
        <v>848</v>
      </c>
      <c r="H229" t="s">
        <v>34</v>
      </c>
    </row>
    <row r="230" spans="5:8">
      <c r="E230" t="s">
        <v>659</v>
      </c>
      <c r="F230" s="16" t="s">
        <v>843</v>
      </c>
      <c r="G230" s="16" t="s">
        <v>849</v>
      </c>
      <c r="H230" t="s">
        <v>34</v>
      </c>
    </row>
    <row r="231" spans="5:8">
      <c r="E231" s="17" t="s">
        <v>659</v>
      </c>
      <c r="F231" s="32" t="s">
        <v>843</v>
      </c>
      <c r="G231" t="s">
        <v>83</v>
      </c>
      <c r="H231" t="s">
        <v>35</v>
      </c>
    </row>
    <row r="232" spans="5:8">
      <c r="E232" s="17" t="s">
        <v>659</v>
      </c>
      <c r="F232" s="32" t="s">
        <v>843</v>
      </c>
      <c r="G232" t="s">
        <v>120</v>
      </c>
      <c r="H232" t="s">
        <v>36</v>
      </c>
    </row>
    <row r="233" spans="5:8">
      <c r="E233" t="s">
        <v>660</v>
      </c>
      <c r="F233" t="s">
        <v>156</v>
      </c>
      <c r="G233" t="s">
        <v>81</v>
      </c>
      <c r="H233" t="s">
        <v>33</v>
      </c>
    </row>
    <row r="234" spans="5:8">
      <c r="E234" t="s">
        <v>660</v>
      </c>
      <c r="F234" t="s">
        <v>156</v>
      </c>
      <c r="G234" t="s">
        <v>82</v>
      </c>
      <c r="H234" t="s">
        <v>34</v>
      </c>
    </row>
    <row r="235" spans="5:8">
      <c r="E235" t="s">
        <v>660</v>
      </c>
      <c r="F235" t="s">
        <v>156</v>
      </c>
      <c r="G235" t="s">
        <v>83</v>
      </c>
      <c r="H235" t="s">
        <v>35</v>
      </c>
    </row>
    <row r="236" spans="5:8">
      <c r="E236" s="17" t="s">
        <v>661</v>
      </c>
      <c r="F236" s="17" t="s">
        <v>157</v>
      </c>
      <c r="G236" s="9" t="s">
        <v>159</v>
      </c>
      <c r="H236" t="s">
        <v>33</v>
      </c>
    </row>
    <row r="237" spans="5:8">
      <c r="E237" s="17" t="s">
        <v>661</v>
      </c>
      <c r="F237" s="17" t="s">
        <v>157</v>
      </c>
      <c r="G237" s="9" t="s">
        <v>160</v>
      </c>
      <c r="H237" t="s">
        <v>34</v>
      </c>
    </row>
    <row r="238" spans="5:8">
      <c r="E238" t="s">
        <v>662</v>
      </c>
      <c r="F238" t="s">
        <v>161</v>
      </c>
      <c r="G238" s="9" t="s">
        <v>162</v>
      </c>
      <c r="H238" t="s">
        <v>31</v>
      </c>
    </row>
    <row r="239" spans="5:8">
      <c r="E239" t="s">
        <v>662</v>
      </c>
      <c r="F239" t="s">
        <v>161</v>
      </c>
      <c r="G239" s="18" t="s">
        <v>1372</v>
      </c>
      <c r="H239" t="s">
        <v>31</v>
      </c>
    </row>
    <row r="240" spans="5:8">
      <c r="E240" t="s">
        <v>662</v>
      </c>
      <c r="F240" t="s">
        <v>161</v>
      </c>
      <c r="G240" s="9" t="s">
        <v>163</v>
      </c>
      <c r="H240" t="s">
        <v>33</v>
      </c>
    </row>
    <row r="241" spans="5:8">
      <c r="E241" t="s">
        <v>662</v>
      </c>
      <c r="F241" t="s">
        <v>161</v>
      </c>
      <c r="G241" s="9" t="s">
        <v>164</v>
      </c>
      <c r="H241" t="s">
        <v>35</v>
      </c>
    </row>
    <row r="242" spans="5:8">
      <c r="E242" s="17" t="s">
        <v>663</v>
      </c>
      <c r="F242" s="17" t="s">
        <v>165</v>
      </c>
      <c r="G242" t="s">
        <v>128</v>
      </c>
      <c r="H242" t="s">
        <v>36</v>
      </c>
    </row>
    <row r="243" spans="5:8">
      <c r="E243" t="s">
        <v>664</v>
      </c>
      <c r="F243" t="s">
        <v>166</v>
      </c>
      <c r="G243" t="s">
        <v>128</v>
      </c>
      <c r="H243" t="s">
        <v>36</v>
      </c>
    </row>
    <row r="244" spans="5:8">
      <c r="E244" s="17" t="s">
        <v>665</v>
      </c>
      <c r="F244" s="17" t="s">
        <v>167</v>
      </c>
      <c r="G244" t="s">
        <v>128</v>
      </c>
      <c r="H244" t="s">
        <v>36</v>
      </c>
    </row>
    <row r="245" spans="5:8">
      <c r="E245" t="s">
        <v>666</v>
      </c>
      <c r="F245" t="s">
        <v>168</v>
      </c>
      <c r="G245" s="9" t="s">
        <v>99</v>
      </c>
      <c r="H245" t="s">
        <v>35</v>
      </c>
    </row>
  </sheetData>
  <sheetProtection password="CC25" sheet="1" objects="1" scenarios="1" selectLockedCells="1"/>
  <phoneticPr fontId="14"/>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72"/>
  <sheetViews>
    <sheetView topLeftCell="A349" workbookViewId="0">
      <selection activeCell="E372" sqref="E372"/>
    </sheetView>
  </sheetViews>
  <sheetFormatPr defaultRowHeight="13.5"/>
  <cols>
    <col min="1" max="1" width="9" customWidth="1"/>
    <col min="2" max="2" width="16.75" customWidth="1"/>
    <col min="6" max="6" width="37.5" customWidth="1"/>
    <col min="7" max="7" width="13.375" customWidth="1"/>
  </cols>
  <sheetData>
    <row r="2" spans="1:2" hidden="1">
      <c r="A2" s="20" t="s">
        <v>605</v>
      </c>
      <c r="B2" s="22" t="s">
        <v>228</v>
      </c>
    </row>
    <row r="3" spans="1:2" hidden="1">
      <c r="A3" s="20" t="s">
        <v>605</v>
      </c>
      <c r="B3" s="22" t="s">
        <v>784</v>
      </c>
    </row>
    <row r="4" spans="1:2" hidden="1">
      <c r="A4" s="20" t="s">
        <v>605</v>
      </c>
      <c r="B4" s="22" t="s">
        <v>785</v>
      </c>
    </row>
    <row r="5" spans="1:2" hidden="1">
      <c r="A5" s="20" t="s">
        <v>605</v>
      </c>
      <c r="B5" s="21" t="s">
        <v>598</v>
      </c>
    </row>
    <row r="6" spans="1:2" hidden="1">
      <c r="A6" s="20" t="s">
        <v>605</v>
      </c>
      <c r="B6" s="33" t="s">
        <v>263</v>
      </c>
    </row>
    <row r="7" spans="1:2" hidden="1">
      <c r="A7" s="20" t="s">
        <v>605</v>
      </c>
      <c r="B7" s="21" t="s">
        <v>760</v>
      </c>
    </row>
    <row r="8" spans="1:2" hidden="1">
      <c r="A8" s="20" t="s">
        <v>605</v>
      </c>
      <c r="B8" s="23" t="s">
        <v>281</v>
      </c>
    </row>
    <row r="9" spans="1:2" hidden="1">
      <c r="A9" s="20" t="s">
        <v>605</v>
      </c>
      <c r="B9" s="26" t="s">
        <v>233</v>
      </c>
    </row>
    <row r="10" spans="1:2" hidden="1">
      <c r="A10" s="20" t="s">
        <v>605</v>
      </c>
      <c r="B10" s="33" t="s">
        <v>340</v>
      </c>
    </row>
    <row r="11" spans="1:2" hidden="1">
      <c r="A11" s="20" t="s">
        <v>605</v>
      </c>
      <c r="B11" s="21" t="s">
        <v>604</v>
      </c>
    </row>
    <row r="12" spans="1:2" hidden="1">
      <c r="A12" s="20" t="s">
        <v>605</v>
      </c>
      <c r="B12" s="2" t="s">
        <v>96</v>
      </c>
    </row>
    <row r="13" spans="1:2" hidden="1">
      <c r="A13" s="20" t="s">
        <v>605</v>
      </c>
      <c r="B13" s="21" t="s">
        <v>762</v>
      </c>
    </row>
    <row r="14" spans="1:2" hidden="1">
      <c r="A14" s="20" t="s">
        <v>605</v>
      </c>
      <c r="B14" s="22" t="s">
        <v>234</v>
      </c>
    </row>
    <row r="15" spans="1:2" hidden="1">
      <c r="A15" s="20" t="s">
        <v>605</v>
      </c>
      <c r="B15" s="21" t="s">
        <v>599</v>
      </c>
    </row>
    <row r="16" spans="1:2" hidden="1">
      <c r="A16" s="20" t="s">
        <v>605</v>
      </c>
      <c r="B16" s="2" t="s">
        <v>92</v>
      </c>
    </row>
    <row r="17" spans="1:2" hidden="1">
      <c r="A17" s="20" t="s">
        <v>605</v>
      </c>
      <c r="B17" s="21" t="s">
        <v>764</v>
      </c>
    </row>
    <row r="18" spans="1:2" hidden="1">
      <c r="A18" s="20" t="s">
        <v>605</v>
      </c>
      <c r="B18" s="21" t="s">
        <v>765</v>
      </c>
    </row>
    <row r="19" spans="1:2" hidden="1">
      <c r="A19" s="20" t="s">
        <v>605</v>
      </c>
      <c r="B19" s="2" t="s">
        <v>293</v>
      </c>
    </row>
    <row r="20" spans="1:2" hidden="1">
      <c r="A20" s="20" t="s">
        <v>605</v>
      </c>
      <c r="B20" s="2" t="s">
        <v>294</v>
      </c>
    </row>
    <row r="21" spans="1:2" hidden="1">
      <c r="A21" s="20" t="s">
        <v>605</v>
      </c>
      <c r="B21" s="2" t="s">
        <v>185</v>
      </c>
    </row>
    <row r="22" spans="1:2" hidden="1">
      <c r="A22" s="20" t="s">
        <v>605</v>
      </c>
      <c r="B22" s="2" t="s">
        <v>184</v>
      </c>
    </row>
    <row r="23" spans="1:2" hidden="1">
      <c r="A23" s="41" t="s">
        <v>605</v>
      </c>
      <c r="B23" s="53" t="s">
        <v>803</v>
      </c>
    </row>
    <row r="24" spans="1:2" hidden="1">
      <c r="A24" s="20" t="s">
        <v>605</v>
      </c>
      <c r="B24" s="2" t="s">
        <v>316</v>
      </c>
    </row>
    <row r="25" spans="1:2" hidden="1">
      <c r="A25" s="20" t="s">
        <v>605</v>
      </c>
      <c r="B25" s="2" t="s">
        <v>188</v>
      </c>
    </row>
    <row r="26" spans="1:2" hidden="1">
      <c r="A26" s="20" t="s">
        <v>605</v>
      </c>
      <c r="B26" s="21" t="s">
        <v>587</v>
      </c>
    </row>
    <row r="27" spans="1:2" hidden="1">
      <c r="A27" s="20" t="s">
        <v>605</v>
      </c>
      <c r="B27" s="21" t="s">
        <v>761</v>
      </c>
    </row>
    <row r="28" spans="1:2" hidden="1">
      <c r="A28" s="20" t="s">
        <v>605</v>
      </c>
      <c r="B28" s="21" t="s">
        <v>763</v>
      </c>
    </row>
    <row r="29" spans="1:2" hidden="1">
      <c r="A29" s="20" t="s">
        <v>605</v>
      </c>
      <c r="B29" s="24" t="s">
        <v>768</v>
      </c>
    </row>
    <row r="30" spans="1:2" hidden="1">
      <c r="A30" s="20" t="s">
        <v>605</v>
      </c>
      <c r="B30" s="24" t="s">
        <v>770</v>
      </c>
    </row>
    <row r="31" spans="1:2" hidden="1">
      <c r="A31" s="20" t="s">
        <v>605</v>
      </c>
      <c r="B31" s="24" t="s">
        <v>805</v>
      </c>
    </row>
    <row r="32" spans="1:2" hidden="1">
      <c r="A32" s="20" t="s">
        <v>605</v>
      </c>
      <c r="B32" s="24" t="s">
        <v>767</v>
      </c>
    </row>
    <row r="33" spans="1:2" hidden="1">
      <c r="A33" s="20" t="s">
        <v>605</v>
      </c>
      <c r="B33" s="24" t="s">
        <v>769</v>
      </c>
    </row>
    <row r="34" spans="1:2" hidden="1">
      <c r="A34" s="20" t="s">
        <v>605</v>
      </c>
      <c r="B34" s="24" t="s">
        <v>804</v>
      </c>
    </row>
    <row r="35" spans="1:2" hidden="1">
      <c r="A35" s="20" t="s">
        <v>605</v>
      </c>
      <c r="B35" s="2" t="s">
        <v>125</v>
      </c>
    </row>
    <row r="36" spans="1:2" hidden="1">
      <c r="A36" s="20" t="s">
        <v>605</v>
      </c>
      <c r="B36" s="2" t="s">
        <v>189</v>
      </c>
    </row>
    <row r="37" spans="1:2" hidden="1">
      <c r="A37" s="20" t="s">
        <v>605</v>
      </c>
      <c r="B37" s="29" t="s">
        <v>786</v>
      </c>
    </row>
    <row r="38" spans="1:2" hidden="1">
      <c r="A38" s="20" t="s">
        <v>605</v>
      </c>
      <c r="B38" s="29" t="s">
        <v>782</v>
      </c>
    </row>
    <row r="39" spans="1:2" hidden="1">
      <c r="A39" s="20" t="s">
        <v>605</v>
      </c>
      <c r="B39" s="29" t="s">
        <v>783</v>
      </c>
    </row>
    <row r="40" spans="1:2" hidden="1">
      <c r="A40" s="20" t="s">
        <v>605</v>
      </c>
      <c r="B40" s="25" t="s">
        <v>222</v>
      </c>
    </row>
    <row r="41" spans="1:2" hidden="1">
      <c r="A41" s="20" t="s">
        <v>605</v>
      </c>
      <c r="B41" s="22" t="s">
        <v>231</v>
      </c>
    </row>
    <row r="42" spans="1:2" hidden="1">
      <c r="A42" s="20" t="s">
        <v>605</v>
      </c>
      <c r="B42" s="22" t="s">
        <v>230</v>
      </c>
    </row>
    <row r="43" spans="1:2" hidden="1">
      <c r="A43" s="20" t="s">
        <v>605</v>
      </c>
      <c r="B43" s="25" t="s">
        <v>204</v>
      </c>
    </row>
    <row r="44" spans="1:2" hidden="1">
      <c r="A44" s="20" t="s">
        <v>605</v>
      </c>
      <c r="B44" s="2" t="s">
        <v>247</v>
      </c>
    </row>
    <row r="45" spans="1:2" hidden="1">
      <c r="A45" s="20" t="s">
        <v>605</v>
      </c>
      <c r="B45" s="22" t="s">
        <v>63</v>
      </c>
    </row>
    <row r="46" spans="1:2" hidden="1">
      <c r="A46" s="20" t="s">
        <v>605</v>
      </c>
      <c r="B46" s="2" t="s">
        <v>248</v>
      </c>
    </row>
    <row r="47" spans="1:2" hidden="1">
      <c r="A47" s="20" t="s">
        <v>605</v>
      </c>
      <c r="B47" s="25" t="s">
        <v>77</v>
      </c>
    </row>
    <row r="48" spans="1:2" hidden="1">
      <c r="A48" s="20" t="s">
        <v>605</v>
      </c>
      <c r="B48" s="21" t="s">
        <v>772</v>
      </c>
    </row>
    <row r="49" spans="1:2" hidden="1">
      <c r="A49" s="20" t="s">
        <v>605</v>
      </c>
      <c r="B49" s="2" t="s">
        <v>64</v>
      </c>
    </row>
    <row r="50" spans="1:2" hidden="1">
      <c r="A50" s="20" t="s">
        <v>605</v>
      </c>
      <c r="B50" s="2" t="s">
        <v>66</v>
      </c>
    </row>
    <row r="51" spans="1:2" hidden="1">
      <c r="A51" s="20" t="s">
        <v>605</v>
      </c>
      <c r="B51" s="2" t="s">
        <v>65</v>
      </c>
    </row>
    <row r="52" spans="1:2" hidden="1">
      <c r="A52" s="20" t="s">
        <v>605</v>
      </c>
      <c r="B52" s="2" t="s">
        <v>242</v>
      </c>
    </row>
    <row r="53" spans="1:2" hidden="1">
      <c r="A53" s="20" t="s">
        <v>605</v>
      </c>
      <c r="B53" s="2" t="s">
        <v>241</v>
      </c>
    </row>
    <row r="54" spans="1:2" hidden="1">
      <c r="A54" s="20" t="s">
        <v>605</v>
      </c>
      <c r="B54" s="2" t="s">
        <v>200</v>
      </c>
    </row>
    <row r="55" spans="1:2" hidden="1">
      <c r="A55" s="20" t="s">
        <v>605</v>
      </c>
      <c r="B55" s="2" t="s">
        <v>72</v>
      </c>
    </row>
    <row r="56" spans="1:2" hidden="1">
      <c r="A56" s="20" t="s">
        <v>605</v>
      </c>
      <c r="B56" s="2" t="s">
        <v>128</v>
      </c>
    </row>
    <row r="57" spans="1:2" hidden="1">
      <c r="A57" s="20" t="s">
        <v>605</v>
      </c>
      <c r="B57" s="2" t="s">
        <v>196</v>
      </c>
    </row>
    <row r="58" spans="1:2" hidden="1">
      <c r="A58" s="20" t="s">
        <v>605</v>
      </c>
      <c r="B58" s="25" t="s">
        <v>205</v>
      </c>
    </row>
    <row r="59" spans="1:2" hidden="1">
      <c r="A59" s="20" t="s">
        <v>605</v>
      </c>
      <c r="B59" s="2" t="s">
        <v>243</v>
      </c>
    </row>
    <row r="60" spans="1:2" hidden="1">
      <c r="A60" s="20" t="s">
        <v>605</v>
      </c>
      <c r="B60" s="22" t="s">
        <v>60</v>
      </c>
    </row>
    <row r="61" spans="1:2" hidden="1">
      <c r="A61" s="20" t="s">
        <v>605</v>
      </c>
      <c r="B61" s="22" t="s">
        <v>61</v>
      </c>
    </row>
    <row r="62" spans="1:2" hidden="1">
      <c r="A62" s="20" t="s">
        <v>605</v>
      </c>
      <c r="B62" s="25" t="s">
        <v>207</v>
      </c>
    </row>
    <row r="63" spans="1:2" hidden="1">
      <c r="A63" s="20" t="s">
        <v>605</v>
      </c>
      <c r="B63" s="21" t="s">
        <v>771</v>
      </c>
    </row>
    <row r="64" spans="1:2" hidden="1">
      <c r="A64" s="20" t="s">
        <v>605</v>
      </c>
      <c r="B64" s="56" t="s">
        <v>774</v>
      </c>
    </row>
    <row r="65" spans="1:2" hidden="1">
      <c r="A65" s="20" t="s">
        <v>605</v>
      </c>
      <c r="B65" s="55" t="s">
        <v>773</v>
      </c>
    </row>
    <row r="66" spans="1:2" hidden="1">
      <c r="A66" s="20" t="s">
        <v>605</v>
      </c>
      <c r="B66" s="25" t="s">
        <v>223</v>
      </c>
    </row>
    <row r="67" spans="1:2" hidden="1">
      <c r="A67" s="20" t="s">
        <v>605</v>
      </c>
      <c r="B67" s="23" t="s">
        <v>313</v>
      </c>
    </row>
    <row r="68" spans="1:2" hidden="1">
      <c r="A68" s="20" t="s">
        <v>605</v>
      </c>
      <c r="B68" s="27" t="s">
        <v>178</v>
      </c>
    </row>
    <row r="69" spans="1:2" hidden="1">
      <c r="A69" s="20" t="s">
        <v>605</v>
      </c>
      <c r="B69" s="28" t="s">
        <v>179</v>
      </c>
    </row>
    <row r="70" spans="1:2" hidden="1">
      <c r="A70" s="20" t="s">
        <v>605</v>
      </c>
      <c r="B70" s="29" t="s">
        <v>603</v>
      </c>
    </row>
    <row r="71" spans="1:2" hidden="1">
      <c r="A71" s="20" t="s">
        <v>605</v>
      </c>
      <c r="B71" s="19" t="s">
        <v>252</v>
      </c>
    </row>
    <row r="72" spans="1:2" hidden="1">
      <c r="A72" s="20" t="s">
        <v>605</v>
      </c>
      <c r="B72" s="2" t="s">
        <v>201</v>
      </c>
    </row>
    <row r="73" spans="1:2" hidden="1">
      <c r="A73" s="20" t="s">
        <v>605</v>
      </c>
      <c r="B73" s="19" t="s">
        <v>73</v>
      </c>
    </row>
    <row r="74" spans="1:2" hidden="1">
      <c r="A74" s="20" t="s">
        <v>605</v>
      </c>
      <c r="B74" s="2" t="s">
        <v>210</v>
      </c>
    </row>
    <row r="75" spans="1:2" hidden="1">
      <c r="A75" s="20" t="s">
        <v>605</v>
      </c>
      <c r="B75" s="2" t="s">
        <v>197</v>
      </c>
    </row>
    <row r="76" spans="1:2" hidden="1">
      <c r="A76" s="20" t="s">
        <v>605</v>
      </c>
      <c r="B76" s="66" t="s">
        <v>806</v>
      </c>
    </row>
    <row r="77" spans="1:2" hidden="1">
      <c r="A77" s="20" t="s">
        <v>605</v>
      </c>
      <c r="B77" s="66" t="s">
        <v>807</v>
      </c>
    </row>
    <row r="78" spans="1:2" hidden="1">
      <c r="A78" s="20" t="s">
        <v>605</v>
      </c>
      <c r="B78" s="66" t="s">
        <v>808</v>
      </c>
    </row>
    <row r="79" spans="1:2" hidden="1">
      <c r="A79" s="20" t="s">
        <v>605</v>
      </c>
      <c r="B79" s="66" t="s">
        <v>809</v>
      </c>
    </row>
    <row r="80" spans="1:2" hidden="1">
      <c r="A80" s="20" t="s">
        <v>605</v>
      </c>
      <c r="B80" s="66" t="s">
        <v>810</v>
      </c>
    </row>
    <row r="81" spans="10:10" hidden="1"/>
    <row r="82" spans="10:10" hidden="1"/>
    <row r="83" spans="10:10" hidden="1">
      <c r="J83" t="s">
        <v>593</v>
      </c>
    </row>
    <row r="84" spans="10:10" hidden="1">
      <c r="J84" t="s">
        <v>30</v>
      </c>
    </row>
    <row r="85" spans="10:10" hidden="1">
      <c r="J85" t="s">
        <v>31</v>
      </c>
    </row>
    <row r="86" spans="10:10" hidden="1">
      <c r="J86" t="s">
        <v>32</v>
      </c>
    </row>
    <row r="87" spans="10:10" hidden="1">
      <c r="J87" t="s">
        <v>33</v>
      </c>
    </row>
    <row r="88" spans="10:10" hidden="1">
      <c r="J88" t="s">
        <v>34</v>
      </c>
    </row>
    <row r="89" spans="10:10" hidden="1">
      <c r="J89" t="s">
        <v>35</v>
      </c>
    </row>
    <row r="90" spans="10:10" hidden="1">
      <c r="J90" t="s">
        <v>36</v>
      </c>
    </row>
    <row r="91" spans="10:10" hidden="1">
      <c r="J91" t="s">
        <v>37</v>
      </c>
    </row>
    <row r="92" spans="10:10" hidden="1">
      <c r="J92" t="s">
        <v>38</v>
      </c>
    </row>
    <row r="93" spans="10:10" hidden="1"/>
    <row r="94" spans="10:10" hidden="1"/>
    <row r="95" spans="10:10" hidden="1"/>
    <row r="96" spans="10:10" hidden="1"/>
    <row r="97" spans="5:8" hidden="1"/>
    <row r="98" spans="5:8" hidden="1"/>
    <row r="99" spans="5:8" hidden="1"/>
    <row r="100" spans="5:8" hidden="1"/>
    <row r="101" spans="5:8" hidden="1"/>
    <row r="102" spans="5:8" hidden="1"/>
    <row r="104" spans="5:8">
      <c r="E104" t="s">
        <v>23</v>
      </c>
      <c r="F104" s="16" t="s">
        <v>671</v>
      </c>
      <c r="G104" s="4" t="s">
        <v>27</v>
      </c>
      <c r="H104" s="4" t="s">
        <v>28</v>
      </c>
    </row>
    <row r="105" spans="5:8">
      <c r="E105" t="s">
        <v>672</v>
      </c>
      <c r="F105" t="s">
        <v>171</v>
      </c>
      <c r="G105" s="22" t="s">
        <v>1491</v>
      </c>
      <c r="H105" t="s">
        <v>30</v>
      </c>
    </row>
    <row r="106" spans="5:8">
      <c r="E106" t="s">
        <v>672</v>
      </c>
      <c r="F106" t="s">
        <v>171</v>
      </c>
      <c r="G106" s="22" t="s">
        <v>1489</v>
      </c>
      <c r="H106" t="s">
        <v>31</v>
      </c>
    </row>
    <row r="107" spans="5:8">
      <c r="E107" t="s">
        <v>672</v>
      </c>
      <c r="F107" t="s">
        <v>171</v>
      </c>
      <c r="G107" s="22" t="s">
        <v>1490</v>
      </c>
      <c r="H107" t="s">
        <v>31</v>
      </c>
    </row>
    <row r="108" spans="5:8">
      <c r="E108" t="s">
        <v>672</v>
      </c>
      <c r="F108" t="s">
        <v>171</v>
      </c>
      <c r="G108" s="22" t="s">
        <v>1487</v>
      </c>
      <c r="H108" s="16" t="s">
        <v>1492</v>
      </c>
    </row>
    <row r="109" spans="5:8">
      <c r="E109" t="s">
        <v>672</v>
      </c>
      <c r="F109" t="s">
        <v>171</v>
      </c>
      <c r="G109" s="22" t="s">
        <v>1488</v>
      </c>
      <c r="H109" t="s">
        <v>33</v>
      </c>
    </row>
    <row r="110" spans="5:8">
      <c r="E110" t="s">
        <v>673</v>
      </c>
      <c r="F110" t="s">
        <v>172</v>
      </c>
      <c r="G110" s="2" t="s">
        <v>72</v>
      </c>
      <c r="H110" t="s">
        <v>30</v>
      </c>
    </row>
    <row r="111" spans="5:8">
      <c r="E111" t="s">
        <v>673</v>
      </c>
      <c r="F111" t="s">
        <v>172</v>
      </c>
      <c r="G111" s="28" t="s">
        <v>603</v>
      </c>
      <c r="H111" t="s">
        <v>32</v>
      </c>
    </row>
    <row r="112" spans="5:8">
      <c r="E112" t="s">
        <v>673</v>
      </c>
      <c r="F112" t="s">
        <v>172</v>
      </c>
      <c r="G112" s="29" t="s">
        <v>786</v>
      </c>
      <c r="H112" t="s">
        <v>34</v>
      </c>
    </row>
    <row r="113" spans="5:8">
      <c r="E113" t="s">
        <v>674</v>
      </c>
      <c r="F113" t="s">
        <v>175</v>
      </c>
      <c r="G113" s="22" t="s">
        <v>60</v>
      </c>
      <c r="H113" t="s">
        <v>30</v>
      </c>
    </row>
    <row r="114" spans="5:8">
      <c r="E114" t="s">
        <v>674</v>
      </c>
      <c r="F114" t="s">
        <v>175</v>
      </c>
      <c r="G114" s="22" t="s">
        <v>61</v>
      </c>
      <c r="H114" t="s">
        <v>31</v>
      </c>
    </row>
    <row r="115" spans="5:8">
      <c r="E115" t="s">
        <v>674</v>
      </c>
      <c r="F115" t="s">
        <v>175</v>
      </c>
      <c r="G115" s="22" t="s">
        <v>63</v>
      </c>
      <c r="H115" t="s">
        <v>33</v>
      </c>
    </row>
    <row r="116" spans="5:8">
      <c r="E116" t="s">
        <v>674</v>
      </c>
      <c r="F116" t="s">
        <v>175</v>
      </c>
      <c r="G116" s="2" t="s">
        <v>64</v>
      </c>
      <c r="H116" t="s">
        <v>34</v>
      </c>
    </row>
    <row r="117" spans="5:8">
      <c r="E117" t="s">
        <v>674</v>
      </c>
      <c r="F117" t="s">
        <v>175</v>
      </c>
      <c r="G117" s="2" t="s">
        <v>65</v>
      </c>
      <c r="H117" t="s">
        <v>35</v>
      </c>
    </row>
    <row r="118" spans="5:8">
      <c r="E118" t="s">
        <v>674</v>
      </c>
      <c r="F118" t="s">
        <v>175</v>
      </c>
      <c r="G118" s="2" t="s">
        <v>66</v>
      </c>
      <c r="H118" t="s">
        <v>36</v>
      </c>
    </row>
    <row r="119" spans="5:8">
      <c r="E119" t="s">
        <v>675</v>
      </c>
      <c r="F119" t="s">
        <v>176</v>
      </c>
      <c r="G119" s="27" t="s">
        <v>178</v>
      </c>
      <c r="H119" t="s">
        <v>593</v>
      </c>
    </row>
    <row r="120" spans="5:8">
      <c r="E120" t="s">
        <v>675</v>
      </c>
      <c r="F120" t="s">
        <v>176</v>
      </c>
      <c r="G120" s="28" t="s">
        <v>179</v>
      </c>
      <c r="H120" t="s">
        <v>31</v>
      </c>
    </row>
    <row r="121" spans="5:8">
      <c r="E121" t="s">
        <v>675</v>
      </c>
      <c r="F121" t="s">
        <v>176</v>
      </c>
      <c r="G121" s="29" t="s">
        <v>603</v>
      </c>
      <c r="H121" t="s">
        <v>32</v>
      </c>
    </row>
    <row r="122" spans="5:8">
      <c r="E122" t="s">
        <v>675</v>
      </c>
      <c r="F122" t="s">
        <v>176</v>
      </c>
      <c r="G122" s="22" t="s">
        <v>63</v>
      </c>
      <c r="H122" t="s">
        <v>33</v>
      </c>
    </row>
    <row r="123" spans="5:8">
      <c r="E123" t="s">
        <v>675</v>
      </c>
      <c r="F123" t="s">
        <v>176</v>
      </c>
      <c r="G123" s="25" t="s">
        <v>77</v>
      </c>
      <c r="H123" t="s">
        <v>34</v>
      </c>
    </row>
    <row r="124" spans="5:8">
      <c r="E124" t="s">
        <v>676</v>
      </c>
      <c r="F124" t="s">
        <v>181</v>
      </c>
      <c r="G124" s="53" t="s">
        <v>803</v>
      </c>
      <c r="H124" t="s">
        <v>32</v>
      </c>
    </row>
    <row r="125" spans="5:8">
      <c r="E125" t="s">
        <v>676</v>
      </c>
      <c r="F125" t="s">
        <v>181</v>
      </c>
      <c r="G125" s="2" t="s">
        <v>184</v>
      </c>
      <c r="H125" t="s">
        <v>33</v>
      </c>
    </row>
    <row r="126" spans="5:8">
      <c r="E126" t="s">
        <v>676</v>
      </c>
      <c r="F126" t="s">
        <v>181</v>
      </c>
      <c r="G126" s="2" t="s">
        <v>185</v>
      </c>
      <c r="H126" t="s">
        <v>34</v>
      </c>
    </row>
    <row r="127" spans="5:8">
      <c r="E127" t="s">
        <v>677</v>
      </c>
      <c r="F127" t="s">
        <v>186</v>
      </c>
      <c r="G127" s="2" t="s">
        <v>188</v>
      </c>
      <c r="H127" t="s">
        <v>32</v>
      </c>
    </row>
    <row r="128" spans="5:8">
      <c r="E128" t="s">
        <v>677</v>
      </c>
      <c r="F128" t="s">
        <v>186</v>
      </c>
      <c r="G128" s="2" t="s">
        <v>189</v>
      </c>
      <c r="H128" t="s">
        <v>33</v>
      </c>
    </row>
    <row r="129" spans="5:8">
      <c r="E129" t="s">
        <v>677</v>
      </c>
      <c r="F129" t="s">
        <v>186</v>
      </c>
      <c r="G129" s="29" t="s">
        <v>782</v>
      </c>
      <c r="H129" t="s">
        <v>34</v>
      </c>
    </row>
    <row r="130" spans="5:8">
      <c r="E130" t="s">
        <v>677</v>
      </c>
      <c r="F130" t="s">
        <v>186</v>
      </c>
      <c r="G130" s="29" t="s">
        <v>783</v>
      </c>
      <c r="H130" t="s">
        <v>35</v>
      </c>
    </row>
    <row r="131" spans="5:8">
      <c r="E131" t="s">
        <v>678</v>
      </c>
      <c r="F131" t="s">
        <v>192</v>
      </c>
      <c r="G131" s="2" t="s">
        <v>188</v>
      </c>
      <c r="H131" t="s">
        <v>32</v>
      </c>
    </row>
    <row r="132" spans="5:8">
      <c r="E132" t="s">
        <v>678</v>
      </c>
      <c r="F132" t="s">
        <v>192</v>
      </c>
      <c r="G132" s="2" t="s">
        <v>189</v>
      </c>
      <c r="H132" t="s">
        <v>33</v>
      </c>
    </row>
    <row r="133" spans="5:8">
      <c r="E133" t="s">
        <v>678</v>
      </c>
      <c r="F133" t="s">
        <v>192</v>
      </c>
      <c r="G133" s="29" t="s">
        <v>782</v>
      </c>
      <c r="H133" t="s">
        <v>34</v>
      </c>
    </row>
    <row r="134" spans="5:8">
      <c r="E134" t="s">
        <v>678</v>
      </c>
      <c r="F134" t="s">
        <v>192</v>
      </c>
      <c r="G134" s="29" t="s">
        <v>783</v>
      </c>
      <c r="H134" t="s">
        <v>35</v>
      </c>
    </row>
    <row r="135" spans="5:8">
      <c r="E135" t="s">
        <v>679</v>
      </c>
      <c r="F135" t="s">
        <v>194</v>
      </c>
      <c r="G135" s="57" t="s">
        <v>73</v>
      </c>
      <c r="H135" t="s">
        <v>32</v>
      </c>
    </row>
    <row r="136" spans="5:8">
      <c r="E136" t="s">
        <v>679</v>
      </c>
      <c r="F136" t="s">
        <v>194</v>
      </c>
      <c r="G136" s="2" t="s">
        <v>196</v>
      </c>
      <c r="H136" t="s">
        <v>33</v>
      </c>
    </row>
    <row r="137" spans="5:8">
      <c r="E137" t="s">
        <v>679</v>
      </c>
      <c r="F137" t="s">
        <v>194</v>
      </c>
      <c r="G137" s="2" t="s">
        <v>197</v>
      </c>
      <c r="H137" t="s">
        <v>34</v>
      </c>
    </row>
    <row r="138" spans="5:8">
      <c r="E138" t="s">
        <v>680</v>
      </c>
      <c r="F138" t="s">
        <v>198</v>
      </c>
      <c r="G138" s="2" t="s">
        <v>200</v>
      </c>
      <c r="H138" t="s">
        <v>32</v>
      </c>
    </row>
    <row r="139" spans="5:8">
      <c r="E139" t="s">
        <v>680</v>
      </c>
      <c r="F139" t="s">
        <v>198</v>
      </c>
      <c r="G139" s="2" t="s">
        <v>201</v>
      </c>
      <c r="H139" t="s">
        <v>33</v>
      </c>
    </row>
    <row r="140" spans="5:8">
      <c r="E140" t="s">
        <v>680</v>
      </c>
      <c r="F140" t="s">
        <v>198</v>
      </c>
      <c r="G140" s="28" t="s">
        <v>179</v>
      </c>
      <c r="H140" t="s">
        <v>34</v>
      </c>
    </row>
    <row r="141" spans="5:8">
      <c r="E141" t="s">
        <v>681</v>
      </c>
      <c r="F141" t="s">
        <v>202</v>
      </c>
      <c r="G141" s="2" t="s">
        <v>200</v>
      </c>
      <c r="H141" t="s">
        <v>32</v>
      </c>
    </row>
    <row r="142" spans="5:8">
      <c r="E142" t="s">
        <v>681</v>
      </c>
      <c r="F142" t="s">
        <v>202</v>
      </c>
      <c r="G142" s="2" t="s">
        <v>201</v>
      </c>
      <c r="H142" t="s">
        <v>33</v>
      </c>
    </row>
    <row r="143" spans="5:8">
      <c r="E143" t="s">
        <v>682</v>
      </c>
      <c r="F143" t="s">
        <v>203</v>
      </c>
      <c r="G143" s="55" t="s">
        <v>1131</v>
      </c>
      <c r="H143" t="s">
        <v>31</v>
      </c>
    </row>
    <row r="144" spans="5:8">
      <c r="E144" t="s">
        <v>682</v>
      </c>
      <c r="F144" t="s">
        <v>203</v>
      </c>
      <c r="G144" s="25" t="s">
        <v>205</v>
      </c>
      <c r="H144" t="s">
        <v>32</v>
      </c>
    </row>
    <row r="145" spans="5:8">
      <c r="E145" t="s">
        <v>683</v>
      </c>
      <c r="F145" t="s">
        <v>206</v>
      </c>
      <c r="G145" s="25" t="s">
        <v>207</v>
      </c>
      <c r="H145" t="s">
        <v>31</v>
      </c>
    </row>
    <row r="146" spans="5:8">
      <c r="E146" t="s">
        <v>684</v>
      </c>
      <c r="F146" t="s">
        <v>208</v>
      </c>
      <c r="G146" s="2" t="s">
        <v>210</v>
      </c>
      <c r="H146" t="s">
        <v>33</v>
      </c>
    </row>
    <row r="147" spans="5:8">
      <c r="E147" t="s">
        <v>685</v>
      </c>
      <c r="F147" t="s">
        <v>211</v>
      </c>
      <c r="G147" s="2" t="s">
        <v>210</v>
      </c>
      <c r="H147" t="s">
        <v>32</v>
      </c>
    </row>
    <row r="148" spans="5:8">
      <c r="E148" t="s">
        <v>686</v>
      </c>
      <c r="F148" t="s">
        <v>213</v>
      </c>
      <c r="G148" s="2" t="s">
        <v>210</v>
      </c>
      <c r="H148" t="s">
        <v>33</v>
      </c>
    </row>
    <row r="149" spans="5:8">
      <c r="E149" t="s">
        <v>687</v>
      </c>
      <c r="F149" t="s">
        <v>215</v>
      </c>
      <c r="G149" s="2" t="s">
        <v>210</v>
      </c>
      <c r="H149" t="s">
        <v>33</v>
      </c>
    </row>
    <row r="150" spans="5:8">
      <c r="E150" t="s">
        <v>688</v>
      </c>
      <c r="F150" t="s">
        <v>217</v>
      </c>
      <c r="G150" s="2" t="s">
        <v>210</v>
      </c>
      <c r="H150" t="s">
        <v>33</v>
      </c>
    </row>
    <row r="151" spans="5:8">
      <c r="E151" t="s">
        <v>689</v>
      </c>
      <c r="F151" t="s">
        <v>219</v>
      </c>
      <c r="G151" s="2" t="s">
        <v>188</v>
      </c>
      <c r="H151" t="s">
        <v>32</v>
      </c>
    </row>
    <row r="152" spans="5:8">
      <c r="E152" t="s">
        <v>689</v>
      </c>
      <c r="F152" t="s">
        <v>219</v>
      </c>
      <c r="G152" s="2" t="s">
        <v>189</v>
      </c>
      <c r="H152" t="s">
        <v>33</v>
      </c>
    </row>
    <row r="153" spans="5:8">
      <c r="E153" t="s">
        <v>689</v>
      </c>
      <c r="F153" t="s">
        <v>219</v>
      </c>
      <c r="G153" s="25" t="s">
        <v>222</v>
      </c>
      <c r="H153" t="s">
        <v>34</v>
      </c>
    </row>
    <row r="154" spans="5:8">
      <c r="E154" t="s">
        <v>689</v>
      </c>
      <c r="F154" t="s">
        <v>219</v>
      </c>
      <c r="G154" s="25" t="s">
        <v>223</v>
      </c>
      <c r="H154" t="s">
        <v>35</v>
      </c>
    </row>
    <row r="155" spans="5:8">
      <c r="E155" t="s">
        <v>690</v>
      </c>
      <c r="F155" t="s">
        <v>224</v>
      </c>
      <c r="G155" s="2" t="s">
        <v>210</v>
      </c>
      <c r="H155" t="s">
        <v>33</v>
      </c>
    </row>
    <row r="156" spans="5:8">
      <c r="E156" t="s">
        <v>691</v>
      </c>
      <c r="F156" t="s">
        <v>226</v>
      </c>
      <c r="G156" s="22" t="s">
        <v>228</v>
      </c>
      <c r="H156" t="s">
        <v>30</v>
      </c>
    </row>
    <row r="157" spans="5:8">
      <c r="E157" t="s">
        <v>691</v>
      </c>
      <c r="F157" t="s">
        <v>226</v>
      </c>
      <c r="G157" s="22" t="s">
        <v>784</v>
      </c>
      <c r="H157" t="s">
        <v>31</v>
      </c>
    </row>
    <row r="158" spans="5:8">
      <c r="E158" t="s">
        <v>691</v>
      </c>
      <c r="F158" t="s">
        <v>226</v>
      </c>
      <c r="G158" s="22" t="s">
        <v>785</v>
      </c>
      <c r="H158" t="s">
        <v>31</v>
      </c>
    </row>
    <row r="159" spans="5:8">
      <c r="E159" t="s">
        <v>691</v>
      </c>
      <c r="F159" t="s">
        <v>226</v>
      </c>
      <c r="G159" s="22" t="s">
        <v>230</v>
      </c>
      <c r="H159" t="s">
        <v>32</v>
      </c>
    </row>
    <row r="160" spans="5:8">
      <c r="E160" t="s">
        <v>691</v>
      </c>
      <c r="F160" t="s">
        <v>226</v>
      </c>
      <c r="G160" s="22" t="s">
        <v>231</v>
      </c>
      <c r="H160" t="s">
        <v>33</v>
      </c>
    </row>
    <row r="161" spans="5:8">
      <c r="E161" t="s">
        <v>692</v>
      </c>
      <c r="F161" t="s">
        <v>232</v>
      </c>
      <c r="G161" s="21" t="s">
        <v>598</v>
      </c>
      <c r="H161" s="16" t="s">
        <v>1533</v>
      </c>
    </row>
    <row r="162" spans="5:8">
      <c r="E162" t="s">
        <v>692</v>
      </c>
      <c r="F162" t="s">
        <v>232</v>
      </c>
      <c r="G162" s="26" t="s">
        <v>233</v>
      </c>
      <c r="H162" s="16" t="s">
        <v>1533</v>
      </c>
    </row>
    <row r="163" spans="5:8">
      <c r="E163" t="s">
        <v>692</v>
      </c>
      <c r="F163" t="s">
        <v>232</v>
      </c>
      <c r="G163" s="21" t="s">
        <v>604</v>
      </c>
      <c r="H163" s="16" t="s">
        <v>1532</v>
      </c>
    </row>
    <row r="164" spans="5:8">
      <c r="E164" t="s">
        <v>692</v>
      </c>
      <c r="F164" t="s">
        <v>232</v>
      </c>
      <c r="G164" s="22" t="s">
        <v>234</v>
      </c>
      <c r="H164" s="16" t="s">
        <v>1534</v>
      </c>
    </row>
    <row r="165" spans="5:8">
      <c r="E165" t="s">
        <v>692</v>
      </c>
      <c r="F165" t="s">
        <v>232</v>
      </c>
      <c r="G165" s="21" t="s">
        <v>599</v>
      </c>
      <c r="H165" s="16" t="s">
        <v>1535</v>
      </c>
    </row>
    <row r="166" spans="5:8">
      <c r="E166" t="s">
        <v>692</v>
      </c>
      <c r="F166" t="s">
        <v>232</v>
      </c>
      <c r="G166" s="21" t="s">
        <v>1536</v>
      </c>
      <c r="H166" s="16" t="s">
        <v>1537</v>
      </c>
    </row>
    <row r="167" spans="5:8">
      <c r="E167" t="s">
        <v>693</v>
      </c>
      <c r="F167" t="s">
        <v>235</v>
      </c>
      <c r="G167" s="22" t="s">
        <v>60</v>
      </c>
      <c r="H167" t="s">
        <v>30</v>
      </c>
    </row>
    <row r="168" spans="5:8">
      <c r="E168" t="s">
        <v>693</v>
      </c>
      <c r="F168" t="s">
        <v>235</v>
      </c>
      <c r="G168" s="22" t="s">
        <v>61</v>
      </c>
      <c r="H168" t="s">
        <v>31</v>
      </c>
    </row>
    <row r="169" spans="5:8">
      <c r="E169" t="s">
        <v>693</v>
      </c>
      <c r="F169" t="s">
        <v>235</v>
      </c>
      <c r="G169" s="56" t="s">
        <v>774</v>
      </c>
      <c r="H169" t="s">
        <v>31</v>
      </c>
    </row>
    <row r="170" spans="5:8">
      <c r="E170" t="s">
        <v>693</v>
      </c>
      <c r="F170" t="s">
        <v>235</v>
      </c>
      <c r="G170" s="55" t="s">
        <v>773</v>
      </c>
      <c r="H170" t="s">
        <v>32</v>
      </c>
    </row>
    <row r="171" spans="5:8">
      <c r="E171" t="s">
        <v>693</v>
      </c>
      <c r="F171" t="s">
        <v>235</v>
      </c>
      <c r="G171" s="22" t="s">
        <v>63</v>
      </c>
      <c r="H171" t="s">
        <v>32</v>
      </c>
    </row>
    <row r="172" spans="5:8">
      <c r="E172" t="s">
        <v>693</v>
      </c>
      <c r="F172" t="s">
        <v>235</v>
      </c>
      <c r="G172" s="25" t="s">
        <v>77</v>
      </c>
      <c r="H172" t="s">
        <v>33</v>
      </c>
    </row>
    <row r="173" spans="5:8">
      <c r="E173" t="s">
        <v>694</v>
      </c>
      <c r="F173" t="s">
        <v>237</v>
      </c>
      <c r="G173" s="29" t="s">
        <v>1173</v>
      </c>
      <c r="H173" t="s">
        <v>32</v>
      </c>
    </row>
    <row r="174" spans="5:8">
      <c r="E174" t="s">
        <v>695</v>
      </c>
      <c r="F174" t="s">
        <v>239</v>
      </c>
      <c r="G174" s="2" t="s">
        <v>241</v>
      </c>
      <c r="H174" t="s">
        <v>31</v>
      </c>
    </row>
    <row r="175" spans="5:8">
      <c r="E175" t="s">
        <v>695</v>
      </c>
      <c r="F175" t="s">
        <v>239</v>
      </c>
      <c r="G175" s="2" t="s">
        <v>242</v>
      </c>
      <c r="H175" t="s">
        <v>32</v>
      </c>
    </row>
    <row r="176" spans="5:8">
      <c r="E176" t="s">
        <v>695</v>
      </c>
      <c r="F176" t="s">
        <v>239</v>
      </c>
      <c r="G176" s="2" t="s">
        <v>243</v>
      </c>
      <c r="H176" t="s">
        <v>33</v>
      </c>
    </row>
    <row r="177" spans="5:8">
      <c r="E177" t="s">
        <v>695</v>
      </c>
      <c r="F177" t="s">
        <v>239</v>
      </c>
      <c r="G177" s="29" t="s">
        <v>603</v>
      </c>
      <c r="H177" t="s">
        <v>34</v>
      </c>
    </row>
    <row r="178" spans="5:8">
      <c r="E178" t="s">
        <v>696</v>
      </c>
      <c r="F178" t="s">
        <v>244</v>
      </c>
      <c r="G178" s="28" t="s">
        <v>179</v>
      </c>
      <c r="H178" t="s">
        <v>32</v>
      </c>
    </row>
    <row r="179" spans="5:8">
      <c r="E179" t="s">
        <v>697</v>
      </c>
      <c r="F179" t="s">
        <v>246</v>
      </c>
      <c r="G179" s="22" t="s">
        <v>60</v>
      </c>
      <c r="H179" t="s">
        <v>30</v>
      </c>
    </row>
    <row r="180" spans="5:8">
      <c r="E180" t="s">
        <v>697</v>
      </c>
      <c r="F180" t="s">
        <v>246</v>
      </c>
      <c r="G180" s="22" t="s">
        <v>61</v>
      </c>
      <c r="H180" t="s">
        <v>31</v>
      </c>
    </row>
    <row r="181" spans="5:8">
      <c r="E181" t="s">
        <v>697</v>
      </c>
      <c r="F181" t="s">
        <v>246</v>
      </c>
      <c r="G181" s="2" t="s">
        <v>247</v>
      </c>
      <c r="H181" t="s">
        <v>33</v>
      </c>
    </row>
    <row r="182" spans="5:8">
      <c r="E182" t="s">
        <v>697</v>
      </c>
      <c r="F182" t="s">
        <v>246</v>
      </c>
      <c r="G182" s="2" t="s">
        <v>248</v>
      </c>
      <c r="H182" t="s">
        <v>34</v>
      </c>
    </row>
    <row r="183" spans="5:8">
      <c r="E183" t="s">
        <v>698</v>
      </c>
      <c r="F183" t="s">
        <v>249</v>
      </c>
      <c r="G183" s="2" t="s">
        <v>72</v>
      </c>
      <c r="H183" t="s">
        <v>30</v>
      </c>
    </row>
    <row r="184" spans="5:8">
      <c r="E184" t="s">
        <v>698</v>
      </c>
      <c r="F184" t="s">
        <v>249</v>
      </c>
      <c r="G184" s="58" t="s">
        <v>73</v>
      </c>
      <c r="H184" t="s">
        <v>31</v>
      </c>
    </row>
    <row r="185" spans="5:8" ht="27">
      <c r="E185" t="s">
        <v>699</v>
      </c>
      <c r="F185" t="s">
        <v>251</v>
      </c>
      <c r="G185" s="58" t="s">
        <v>252</v>
      </c>
      <c r="H185" t="s">
        <v>593</v>
      </c>
    </row>
    <row r="186" spans="5:8">
      <c r="E186" t="s">
        <v>699</v>
      </c>
      <c r="F186" t="s">
        <v>251</v>
      </c>
      <c r="G186" s="58" t="s">
        <v>73</v>
      </c>
      <c r="H186" t="s">
        <v>31</v>
      </c>
    </row>
    <row r="187" spans="5:8">
      <c r="E187" t="s">
        <v>699</v>
      </c>
      <c r="F187" t="s">
        <v>251</v>
      </c>
      <c r="G187" s="29" t="s">
        <v>786</v>
      </c>
      <c r="H187" t="s">
        <v>33</v>
      </c>
    </row>
    <row r="188" spans="5:8">
      <c r="E188" t="s">
        <v>700</v>
      </c>
      <c r="F188" t="s">
        <v>254</v>
      </c>
      <c r="G188" s="21" t="s">
        <v>771</v>
      </c>
      <c r="H188" t="s">
        <v>32</v>
      </c>
    </row>
    <row r="189" spans="5:8">
      <c r="E189" t="s">
        <v>700</v>
      </c>
      <c r="F189" t="s">
        <v>254</v>
      </c>
      <c r="G189" s="21" t="s">
        <v>772</v>
      </c>
      <c r="H189" t="s">
        <v>32</v>
      </c>
    </row>
    <row r="190" spans="5:8">
      <c r="E190" t="s">
        <v>701</v>
      </c>
      <c r="F190" t="s">
        <v>256</v>
      </c>
      <c r="G190" s="21" t="s">
        <v>598</v>
      </c>
      <c r="H190" t="s">
        <v>32</v>
      </c>
    </row>
    <row r="191" spans="5:8">
      <c r="E191" t="s">
        <v>701</v>
      </c>
      <c r="F191" t="s">
        <v>256</v>
      </c>
      <c r="G191" s="21" t="s">
        <v>604</v>
      </c>
      <c r="H191" t="s">
        <v>33</v>
      </c>
    </row>
    <row r="192" spans="5:8">
      <c r="E192" t="s">
        <v>701</v>
      </c>
      <c r="F192" t="s">
        <v>256</v>
      </c>
      <c r="G192" s="21" t="s">
        <v>831</v>
      </c>
      <c r="H192" t="s">
        <v>34</v>
      </c>
    </row>
    <row r="193" spans="5:8">
      <c r="E193" t="s">
        <v>701</v>
      </c>
      <c r="F193" t="s">
        <v>256</v>
      </c>
      <c r="G193" s="21" t="s">
        <v>599</v>
      </c>
      <c r="H193" t="s">
        <v>34</v>
      </c>
    </row>
    <row r="194" spans="5:8">
      <c r="E194" t="s">
        <v>701</v>
      </c>
      <c r="F194" t="s">
        <v>256</v>
      </c>
      <c r="G194" s="21" t="s">
        <v>765</v>
      </c>
      <c r="H194" t="s">
        <v>35</v>
      </c>
    </row>
    <row r="195" spans="5:8">
      <c r="E195" t="s">
        <v>702</v>
      </c>
      <c r="F195" t="s">
        <v>257</v>
      </c>
      <c r="G195" s="21" t="s">
        <v>598</v>
      </c>
      <c r="H195" s="16" t="s">
        <v>1179</v>
      </c>
    </row>
    <row r="196" spans="5:8">
      <c r="E196" t="s">
        <v>702</v>
      </c>
      <c r="F196" t="s">
        <v>257</v>
      </c>
      <c r="G196" s="21" t="s">
        <v>1178</v>
      </c>
      <c r="H196" s="16" t="s">
        <v>1180</v>
      </c>
    </row>
    <row r="197" spans="5:8">
      <c r="E197" t="s">
        <v>702</v>
      </c>
      <c r="F197" t="s">
        <v>257</v>
      </c>
      <c r="G197" s="21" t="s">
        <v>828</v>
      </c>
      <c r="H197" s="16" t="s">
        <v>1180</v>
      </c>
    </row>
    <row r="198" spans="5:8">
      <c r="E198" t="s">
        <v>702</v>
      </c>
      <c r="F198" t="s">
        <v>257</v>
      </c>
      <c r="G198" s="21" t="s">
        <v>831</v>
      </c>
      <c r="H198" s="16" t="s">
        <v>1181</v>
      </c>
    </row>
    <row r="199" spans="5:8">
      <c r="E199" t="s">
        <v>702</v>
      </c>
      <c r="F199" t="s">
        <v>257</v>
      </c>
      <c r="G199" s="21" t="s">
        <v>599</v>
      </c>
      <c r="H199" t="s">
        <v>35</v>
      </c>
    </row>
    <row r="200" spans="5:8">
      <c r="E200" t="s">
        <v>703</v>
      </c>
      <c r="F200" t="s">
        <v>259</v>
      </c>
      <c r="G200" s="21" t="s">
        <v>598</v>
      </c>
      <c r="H200" t="s">
        <v>32</v>
      </c>
    </row>
    <row r="201" spans="5:8">
      <c r="E201" t="s">
        <v>703</v>
      </c>
      <c r="F201" t="s">
        <v>259</v>
      </c>
      <c r="G201" s="21" t="s">
        <v>604</v>
      </c>
      <c r="H201" t="s">
        <v>33</v>
      </c>
    </row>
    <row r="202" spans="5:8">
      <c r="E202" t="s">
        <v>703</v>
      </c>
      <c r="F202" t="s">
        <v>259</v>
      </c>
      <c r="G202" s="21" t="s">
        <v>599</v>
      </c>
      <c r="H202" t="s">
        <v>34</v>
      </c>
    </row>
    <row r="203" spans="5:8">
      <c r="E203" t="s">
        <v>703</v>
      </c>
      <c r="F203" t="s">
        <v>259</v>
      </c>
      <c r="G203" s="21" t="s">
        <v>765</v>
      </c>
      <c r="H203" t="s">
        <v>35</v>
      </c>
    </row>
    <row r="204" spans="5:8">
      <c r="E204" t="s">
        <v>704</v>
      </c>
      <c r="F204" t="s">
        <v>260</v>
      </c>
      <c r="G204" s="21" t="s">
        <v>598</v>
      </c>
      <c r="H204" t="s">
        <v>32</v>
      </c>
    </row>
    <row r="205" spans="5:8">
      <c r="E205" t="s">
        <v>704</v>
      </c>
      <c r="F205" t="s">
        <v>260</v>
      </c>
      <c r="G205" s="21" t="s">
        <v>604</v>
      </c>
      <c r="H205" t="s">
        <v>33</v>
      </c>
    </row>
    <row r="206" spans="5:8">
      <c r="E206" t="s">
        <v>704</v>
      </c>
      <c r="F206" t="s">
        <v>260</v>
      </c>
      <c r="G206" s="21" t="s">
        <v>599</v>
      </c>
      <c r="H206" t="s">
        <v>34</v>
      </c>
    </row>
    <row r="207" spans="5:8">
      <c r="E207" t="s">
        <v>704</v>
      </c>
      <c r="F207" t="s">
        <v>260</v>
      </c>
      <c r="G207" s="21" t="s">
        <v>765</v>
      </c>
      <c r="H207" t="s">
        <v>35</v>
      </c>
    </row>
    <row r="208" spans="5:8">
      <c r="E208" t="s">
        <v>705</v>
      </c>
      <c r="F208" t="s">
        <v>261</v>
      </c>
      <c r="G208" s="21" t="s">
        <v>598</v>
      </c>
      <c r="H208" t="s">
        <v>32</v>
      </c>
    </row>
    <row r="209" spans="5:8">
      <c r="E209" t="s">
        <v>705</v>
      </c>
      <c r="F209" t="s">
        <v>261</v>
      </c>
      <c r="G209" s="21" t="s">
        <v>604</v>
      </c>
      <c r="H209" t="s">
        <v>33</v>
      </c>
    </row>
    <row r="210" spans="5:8">
      <c r="E210" t="s">
        <v>705</v>
      </c>
      <c r="F210" t="s">
        <v>261</v>
      </c>
      <c r="G210" s="21" t="s">
        <v>599</v>
      </c>
      <c r="H210" t="s">
        <v>34</v>
      </c>
    </row>
    <row r="211" spans="5:8">
      <c r="E211" t="s">
        <v>705</v>
      </c>
      <c r="F211" t="s">
        <v>261</v>
      </c>
      <c r="G211" s="21" t="s">
        <v>765</v>
      </c>
      <c r="H211" t="s">
        <v>35</v>
      </c>
    </row>
    <row r="212" spans="5:8">
      <c r="E212" t="s">
        <v>706</v>
      </c>
      <c r="F212" t="s">
        <v>264</v>
      </c>
      <c r="G212" s="21" t="s">
        <v>598</v>
      </c>
      <c r="H212" t="s">
        <v>32</v>
      </c>
    </row>
    <row r="213" spans="5:8">
      <c r="E213" t="s">
        <v>706</v>
      </c>
      <c r="F213" t="s">
        <v>264</v>
      </c>
      <c r="G213" s="21" t="s">
        <v>604</v>
      </c>
      <c r="H213" t="s">
        <v>33</v>
      </c>
    </row>
    <row r="214" spans="5:8">
      <c r="E214" t="s">
        <v>706</v>
      </c>
      <c r="F214" t="s">
        <v>264</v>
      </c>
      <c r="G214" s="21" t="s">
        <v>599</v>
      </c>
      <c r="H214" t="s">
        <v>34</v>
      </c>
    </row>
    <row r="215" spans="5:8">
      <c r="E215" t="s">
        <v>706</v>
      </c>
      <c r="F215" t="s">
        <v>264</v>
      </c>
      <c r="G215" s="2" t="s">
        <v>125</v>
      </c>
      <c r="H215" t="s">
        <v>35</v>
      </c>
    </row>
    <row r="216" spans="5:8">
      <c r="E216" t="s">
        <v>707</v>
      </c>
      <c r="F216" t="s">
        <v>266</v>
      </c>
      <c r="G216" s="21" t="s">
        <v>1156</v>
      </c>
      <c r="H216" t="s">
        <v>32</v>
      </c>
    </row>
    <row r="217" spans="5:8">
      <c r="E217" t="s">
        <v>707</v>
      </c>
      <c r="F217" t="s">
        <v>266</v>
      </c>
      <c r="G217" s="21" t="s">
        <v>604</v>
      </c>
      <c r="H217" t="s">
        <v>33</v>
      </c>
    </row>
    <row r="218" spans="5:8">
      <c r="E218" t="s">
        <v>707</v>
      </c>
      <c r="F218" t="s">
        <v>266</v>
      </c>
      <c r="G218" s="21" t="s">
        <v>599</v>
      </c>
      <c r="H218" t="s">
        <v>34</v>
      </c>
    </row>
    <row r="219" spans="5:8">
      <c r="E219" t="s">
        <v>707</v>
      </c>
      <c r="F219" t="s">
        <v>266</v>
      </c>
      <c r="G219" s="21" t="s">
        <v>765</v>
      </c>
      <c r="H219" t="s">
        <v>35</v>
      </c>
    </row>
    <row r="220" spans="5:8">
      <c r="E220" t="s">
        <v>708</v>
      </c>
      <c r="F220" t="s">
        <v>267</v>
      </c>
      <c r="G220" s="21" t="s">
        <v>598</v>
      </c>
      <c r="H220" t="s">
        <v>34</v>
      </c>
    </row>
    <row r="221" spans="5:8">
      <c r="E221" t="s">
        <v>709</v>
      </c>
      <c r="F221" t="s">
        <v>268</v>
      </c>
      <c r="G221" s="21" t="s">
        <v>598</v>
      </c>
      <c r="H221" t="s">
        <v>31</v>
      </c>
    </row>
    <row r="222" spans="5:8">
      <c r="E222" t="s">
        <v>709</v>
      </c>
      <c r="F222" t="s">
        <v>268</v>
      </c>
      <c r="G222" s="21" t="s">
        <v>604</v>
      </c>
      <c r="H222" t="s">
        <v>32</v>
      </c>
    </row>
    <row r="223" spans="5:8">
      <c r="E223" t="s">
        <v>709</v>
      </c>
      <c r="F223" t="s">
        <v>268</v>
      </c>
      <c r="G223" s="21" t="s">
        <v>599</v>
      </c>
      <c r="H223" t="s">
        <v>34</v>
      </c>
    </row>
    <row r="224" spans="5:8">
      <c r="E224" t="s">
        <v>710</v>
      </c>
      <c r="F224" t="s">
        <v>270</v>
      </c>
      <c r="G224" s="21" t="s">
        <v>1156</v>
      </c>
      <c r="H224" t="s">
        <v>32</v>
      </c>
    </row>
    <row r="225" spans="5:8">
      <c r="E225" t="s">
        <v>710</v>
      </c>
      <c r="F225" t="s">
        <v>270</v>
      </c>
      <c r="G225" s="21" t="s">
        <v>1178</v>
      </c>
      <c r="H225" s="16" t="s">
        <v>1511</v>
      </c>
    </row>
    <row r="226" spans="5:8">
      <c r="E226" t="s">
        <v>710</v>
      </c>
      <c r="F226" t="s">
        <v>270</v>
      </c>
      <c r="G226" s="21" t="s">
        <v>604</v>
      </c>
      <c r="H226" t="s">
        <v>34</v>
      </c>
    </row>
    <row r="227" spans="5:8">
      <c r="E227" t="s">
        <v>710</v>
      </c>
      <c r="F227" t="s">
        <v>270</v>
      </c>
      <c r="G227" s="21" t="s">
        <v>831</v>
      </c>
      <c r="H227" s="16" t="s">
        <v>1512</v>
      </c>
    </row>
    <row r="228" spans="5:8">
      <c r="E228" t="s">
        <v>710</v>
      </c>
      <c r="F228" t="s">
        <v>270</v>
      </c>
      <c r="G228" s="21" t="s">
        <v>599</v>
      </c>
      <c r="H228" t="s">
        <v>35</v>
      </c>
    </row>
    <row r="229" spans="5:8">
      <c r="E229" t="s">
        <v>711</v>
      </c>
      <c r="F229" t="s">
        <v>271</v>
      </c>
      <c r="G229" s="21" t="s">
        <v>598</v>
      </c>
      <c r="H229" t="s">
        <v>32</v>
      </c>
    </row>
    <row r="230" spans="5:8">
      <c r="E230" t="s">
        <v>711</v>
      </c>
      <c r="F230" t="s">
        <v>271</v>
      </c>
      <c r="G230" s="21" t="s">
        <v>604</v>
      </c>
      <c r="H230" t="s">
        <v>34</v>
      </c>
    </row>
    <row r="231" spans="5:8">
      <c r="E231" t="s">
        <v>711</v>
      </c>
      <c r="F231" t="s">
        <v>271</v>
      </c>
      <c r="G231" s="21" t="s">
        <v>599</v>
      </c>
      <c r="H231" t="s">
        <v>35</v>
      </c>
    </row>
    <row r="232" spans="5:8">
      <c r="E232" t="s">
        <v>712</v>
      </c>
      <c r="F232" t="s">
        <v>273</v>
      </c>
      <c r="G232" s="21" t="s">
        <v>598</v>
      </c>
      <c r="H232" t="s">
        <v>30</v>
      </c>
    </row>
    <row r="233" spans="5:8">
      <c r="E233" t="s">
        <v>712</v>
      </c>
      <c r="F233" t="s">
        <v>273</v>
      </c>
      <c r="G233" s="21" t="s">
        <v>604</v>
      </c>
      <c r="H233" t="s">
        <v>31</v>
      </c>
    </row>
    <row r="234" spans="5:8">
      <c r="E234" t="s">
        <v>712</v>
      </c>
      <c r="F234" t="s">
        <v>273</v>
      </c>
      <c r="G234" s="21" t="s">
        <v>599</v>
      </c>
      <c r="H234" t="s">
        <v>33</v>
      </c>
    </row>
    <row r="235" spans="5:8">
      <c r="E235" t="s">
        <v>713</v>
      </c>
      <c r="F235" t="s">
        <v>274</v>
      </c>
      <c r="G235" s="21" t="s">
        <v>598</v>
      </c>
      <c r="H235" t="s">
        <v>32</v>
      </c>
    </row>
    <row r="236" spans="5:8">
      <c r="E236" t="s">
        <v>713</v>
      </c>
      <c r="F236" t="s">
        <v>274</v>
      </c>
      <c r="G236" s="21" t="s">
        <v>604</v>
      </c>
      <c r="H236" t="s">
        <v>33</v>
      </c>
    </row>
    <row r="237" spans="5:8">
      <c r="E237" t="s">
        <v>713</v>
      </c>
      <c r="F237" t="s">
        <v>274</v>
      </c>
      <c r="G237" s="21" t="s">
        <v>599</v>
      </c>
      <c r="H237" t="s">
        <v>34</v>
      </c>
    </row>
    <row r="238" spans="5:8">
      <c r="E238" t="s">
        <v>713</v>
      </c>
      <c r="F238" t="s">
        <v>274</v>
      </c>
      <c r="G238" s="21" t="s">
        <v>765</v>
      </c>
      <c r="H238" t="s">
        <v>35</v>
      </c>
    </row>
    <row r="239" spans="5:8">
      <c r="E239" t="s">
        <v>714</v>
      </c>
      <c r="F239" t="s">
        <v>277</v>
      </c>
      <c r="G239" s="2" t="s">
        <v>128</v>
      </c>
      <c r="H239" t="s">
        <v>36</v>
      </c>
    </row>
    <row r="240" spans="5:8">
      <c r="E240" t="s">
        <v>715</v>
      </c>
      <c r="F240" t="s">
        <v>278</v>
      </c>
      <c r="G240" s="2" t="s">
        <v>128</v>
      </c>
      <c r="H240" t="s">
        <v>36</v>
      </c>
    </row>
    <row r="241" spans="5:8">
      <c r="E241" t="s">
        <v>716</v>
      </c>
      <c r="F241" t="s">
        <v>279</v>
      </c>
      <c r="G241" s="23" t="s">
        <v>281</v>
      </c>
      <c r="H241" t="s">
        <v>31</v>
      </c>
    </row>
    <row r="242" spans="5:8">
      <c r="E242" t="s">
        <v>716</v>
      </c>
      <c r="F242" t="s">
        <v>279</v>
      </c>
      <c r="G242" s="21" t="s">
        <v>604</v>
      </c>
      <c r="H242" t="s">
        <v>33</v>
      </c>
    </row>
    <row r="243" spans="5:8">
      <c r="E243" t="s">
        <v>717</v>
      </c>
      <c r="F243" t="s">
        <v>282</v>
      </c>
      <c r="G243" s="2" t="s">
        <v>128</v>
      </c>
      <c r="H243" t="s">
        <v>36</v>
      </c>
    </row>
    <row r="244" spans="5:8">
      <c r="E244" t="s">
        <v>718</v>
      </c>
      <c r="F244" t="s">
        <v>283</v>
      </c>
      <c r="G244" s="2" t="s">
        <v>128</v>
      </c>
      <c r="H244" t="s">
        <v>36</v>
      </c>
    </row>
    <row r="245" spans="5:8">
      <c r="E245" t="s">
        <v>719</v>
      </c>
      <c r="F245" t="s">
        <v>285</v>
      </c>
      <c r="G245" s="21" t="s">
        <v>598</v>
      </c>
      <c r="H245" t="s">
        <v>33</v>
      </c>
    </row>
    <row r="246" spans="5:8">
      <c r="E246" t="s">
        <v>719</v>
      </c>
      <c r="F246" t="s">
        <v>285</v>
      </c>
      <c r="G246" s="21" t="s">
        <v>604</v>
      </c>
      <c r="H246" t="s">
        <v>34</v>
      </c>
    </row>
    <row r="247" spans="5:8">
      <c r="E247" t="s">
        <v>719</v>
      </c>
      <c r="F247" t="s">
        <v>285</v>
      </c>
      <c r="G247" s="21" t="s">
        <v>599</v>
      </c>
      <c r="H247" t="s">
        <v>35</v>
      </c>
    </row>
    <row r="248" spans="5:8">
      <c r="E248" t="s">
        <v>720</v>
      </c>
      <c r="F248" t="s">
        <v>288</v>
      </c>
      <c r="G248" s="21" t="s">
        <v>598</v>
      </c>
      <c r="H248" t="s">
        <v>32</v>
      </c>
    </row>
    <row r="249" spans="5:8">
      <c r="E249" t="s">
        <v>720</v>
      </c>
      <c r="F249" t="s">
        <v>288</v>
      </c>
      <c r="G249" s="21" t="s">
        <v>604</v>
      </c>
      <c r="H249" t="s">
        <v>34</v>
      </c>
    </row>
    <row r="250" spans="5:8">
      <c r="E250" t="s">
        <v>720</v>
      </c>
      <c r="F250" t="s">
        <v>288</v>
      </c>
      <c r="G250" s="21" t="s">
        <v>599</v>
      </c>
      <c r="H250" t="s">
        <v>35</v>
      </c>
    </row>
    <row r="251" spans="5:8">
      <c r="E251" t="s">
        <v>721</v>
      </c>
      <c r="F251" t="s">
        <v>290</v>
      </c>
      <c r="G251" s="2" t="s">
        <v>96</v>
      </c>
      <c r="H251" t="s">
        <v>32</v>
      </c>
    </row>
    <row r="252" spans="5:8">
      <c r="E252" t="s">
        <v>721</v>
      </c>
      <c r="F252" t="s">
        <v>290</v>
      </c>
      <c r="G252" s="21" t="s">
        <v>599</v>
      </c>
      <c r="H252" t="s">
        <v>34</v>
      </c>
    </row>
    <row r="253" spans="5:8">
      <c r="E253" t="s">
        <v>722</v>
      </c>
      <c r="F253" t="s">
        <v>291</v>
      </c>
      <c r="G253" s="21" t="s">
        <v>604</v>
      </c>
      <c r="H253" t="s">
        <v>32</v>
      </c>
    </row>
    <row r="254" spans="5:8">
      <c r="E254" t="s">
        <v>722</v>
      </c>
      <c r="F254" t="s">
        <v>291</v>
      </c>
      <c r="G254" s="21" t="s">
        <v>599</v>
      </c>
      <c r="H254" t="s">
        <v>33</v>
      </c>
    </row>
    <row r="255" spans="5:8">
      <c r="E255" t="s">
        <v>722</v>
      </c>
      <c r="F255" t="s">
        <v>291</v>
      </c>
      <c r="G255" s="21" t="s">
        <v>765</v>
      </c>
      <c r="H255" t="s">
        <v>34</v>
      </c>
    </row>
    <row r="256" spans="5:8">
      <c r="E256" t="s">
        <v>722</v>
      </c>
      <c r="F256" t="s">
        <v>291</v>
      </c>
      <c r="G256" s="2" t="s">
        <v>293</v>
      </c>
      <c r="H256" t="s">
        <v>35</v>
      </c>
    </row>
    <row r="257" spans="5:8">
      <c r="E257" t="s">
        <v>722</v>
      </c>
      <c r="F257" t="s">
        <v>291</v>
      </c>
      <c r="G257" s="2" t="s">
        <v>294</v>
      </c>
      <c r="H257" t="s">
        <v>36</v>
      </c>
    </row>
    <row r="258" spans="5:8">
      <c r="E258" t="s">
        <v>723</v>
      </c>
      <c r="F258" t="s">
        <v>295</v>
      </c>
      <c r="G258" s="21" t="s">
        <v>598</v>
      </c>
      <c r="H258" t="s">
        <v>32</v>
      </c>
    </row>
    <row r="259" spans="5:8">
      <c r="E259" t="s">
        <v>723</v>
      </c>
      <c r="F259" t="s">
        <v>295</v>
      </c>
      <c r="G259" s="21" t="s">
        <v>604</v>
      </c>
      <c r="H259" t="s">
        <v>34</v>
      </c>
    </row>
    <row r="260" spans="5:8">
      <c r="E260" t="s">
        <v>723</v>
      </c>
      <c r="F260" t="s">
        <v>295</v>
      </c>
      <c r="G260" s="21" t="s">
        <v>599</v>
      </c>
      <c r="H260" t="s">
        <v>35</v>
      </c>
    </row>
    <row r="261" spans="5:8">
      <c r="E261" t="s">
        <v>724</v>
      </c>
      <c r="F261" t="s">
        <v>297</v>
      </c>
      <c r="G261" s="21" t="s">
        <v>598</v>
      </c>
      <c r="H261" t="s">
        <v>32</v>
      </c>
    </row>
    <row r="262" spans="5:8">
      <c r="E262" t="s">
        <v>724</v>
      </c>
      <c r="F262" t="s">
        <v>297</v>
      </c>
      <c r="G262" s="21" t="s">
        <v>604</v>
      </c>
      <c r="H262" t="s">
        <v>34</v>
      </c>
    </row>
    <row r="263" spans="5:8">
      <c r="E263" t="s">
        <v>724</v>
      </c>
      <c r="F263" t="s">
        <v>297</v>
      </c>
      <c r="G263" s="21" t="s">
        <v>599</v>
      </c>
      <c r="H263" t="s">
        <v>35</v>
      </c>
    </row>
    <row r="264" spans="5:8">
      <c r="E264" t="s">
        <v>725</v>
      </c>
      <c r="F264" t="s">
        <v>298</v>
      </c>
      <c r="G264" s="21" t="s">
        <v>604</v>
      </c>
      <c r="H264" t="s">
        <v>35</v>
      </c>
    </row>
    <row r="265" spans="5:8">
      <c r="E265" t="s">
        <v>726</v>
      </c>
      <c r="F265" t="s">
        <v>300</v>
      </c>
      <c r="G265" s="21" t="s">
        <v>604</v>
      </c>
      <c r="H265" t="s">
        <v>35</v>
      </c>
    </row>
    <row r="266" spans="5:8">
      <c r="E266" t="s">
        <v>727</v>
      </c>
      <c r="F266" t="s">
        <v>728</v>
      </c>
      <c r="G266" s="21" t="s">
        <v>604</v>
      </c>
      <c r="H266" t="s">
        <v>32</v>
      </c>
    </row>
    <row r="267" spans="5:8">
      <c r="E267" t="s">
        <v>727</v>
      </c>
      <c r="F267" t="s">
        <v>728</v>
      </c>
      <c r="G267" s="22" t="s">
        <v>234</v>
      </c>
      <c r="H267" t="s">
        <v>33</v>
      </c>
    </row>
    <row r="268" spans="5:8">
      <c r="E268" t="s">
        <v>727</v>
      </c>
      <c r="F268" t="s">
        <v>728</v>
      </c>
      <c r="G268" s="21" t="s">
        <v>599</v>
      </c>
      <c r="H268" t="s">
        <v>34</v>
      </c>
    </row>
    <row r="269" spans="5:8">
      <c r="E269" t="s">
        <v>727</v>
      </c>
      <c r="F269" t="s">
        <v>728</v>
      </c>
      <c r="G269" s="21" t="s">
        <v>765</v>
      </c>
      <c r="H269" t="s">
        <v>35</v>
      </c>
    </row>
    <row r="270" spans="5:8">
      <c r="E270" t="s">
        <v>729</v>
      </c>
      <c r="F270" t="s">
        <v>302</v>
      </c>
      <c r="G270" s="21" t="s">
        <v>598</v>
      </c>
      <c r="H270" t="s">
        <v>32</v>
      </c>
    </row>
    <row r="271" spans="5:8">
      <c r="E271" t="s">
        <v>729</v>
      </c>
      <c r="F271" t="s">
        <v>302</v>
      </c>
      <c r="G271" s="26" t="s">
        <v>233</v>
      </c>
      <c r="H271" t="s">
        <v>32</v>
      </c>
    </row>
    <row r="272" spans="5:8">
      <c r="E272" t="s">
        <v>729</v>
      </c>
      <c r="F272" t="s">
        <v>302</v>
      </c>
      <c r="G272" s="21" t="s">
        <v>604</v>
      </c>
      <c r="H272" t="s">
        <v>33</v>
      </c>
    </row>
    <row r="273" spans="5:8">
      <c r="E273" t="s">
        <v>729</v>
      </c>
      <c r="F273" t="s">
        <v>302</v>
      </c>
      <c r="G273" s="22" t="s">
        <v>234</v>
      </c>
      <c r="H273" t="s">
        <v>34</v>
      </c>
    </row>
    <row r="274" spans="5:8">
      <c r="E274" t="s">
        <v>729</v>
      </c>
      <c r="F274" t="s">
        <v>302</v>
      </c>
      <c r="G274" s="21" t="s">
        <v>599</v>
      </c>
      <c r="H274" t="s">
        <v>35</v>
      </c>
    </row>
    <row r="275" spans="5:8">
      <c r="E275" t="s">
        <v>729</v>
      </c>
      <c r="F275" t="s">
        <v>302</v>
      </c>
      <c r="G275" s="21" t="s">
        <v>765</v>
      </c>
      <c r="H275" t="s">
        <v>36</v>
      </c>
    </row>
    <row r="276" spans="5:8" ht="14.25" customHeight="1">
      <c r="E276" t="s">
        <v>730</v>
      </c>
      <c r="F276" t="s">
        <v>305</v>
      </c>
      <c r="G276" s="21" t="s">
        <v>598</v>
      </c>
      <c r="H276" t="s">
        <v>32</v>
      </c>
    </row>
    <row r="277" spans="5:8" ht="14.25" customHeight="1">
      <c r="E277" t="s">
        <v>730</v>
      </c>
      <c r="F277" t="s">
        <v>305</v>
      </c>
      <c r="G277" s="21" t="s">
        <v>604</v>
      </c>
      <c r="H277" t="s">
        <v>33</v>
      </c>
    </row>
    <row r="278" spans="5:8" ht="14.25" customHeight="1">
      <c r="E278" t="s">
        <v>730</v>
      </c>
      <c r="F278" t="s">
        <v>305</v>
      </c>
      <c r="G278" s="21" t="s">
        <v>599</v>
      </c>
      <c r="H278" t="s">
        <v>35</v>
      </c>
    </row>
    <row r="279" spans="5:8">
      <c r="E279" t="s">
        <v>731</v>
      </c>
      <c r="F279" t="s">
        <v>307</v>
      </c>
      <c r="G279" s="21" t="s">
        <v>598</v>
      </c>
      <c r="H279" s="16" t="s">
        <v>1533</v>
      </c>
    </row>
    <row r="280" spans="5:8">
      <c r="E280" t="s">
        <v>731</v>
      </c>
      <c r="F280" t="s">
        <v>307</v>
      </c>
      <c r="G280" s="26" t="s">
        <v>233</v>
      </c>
      <c r="H280" s="16" t="s">
        <v>1533</v>
      </c>
    </row>
    <row r="281" spans="5:8">
      <c r="E281" t="s">
        <v>731</v>
      </c>
      <c r="F281" t="s">
        <v>307</v>
      </c>
      <c r="G281" s="21" t="s">
        <v>604</v>
      </c>
      <c r="H281" s="16" t="s">
        <v>1532</v>
      </c>
    </row>
    <row r="282" spans="5:8">
      <c r="E282" t="s">
        <v>731</v>
      </c>
      <c r="F282" t="s">
        <v>307</v>
      </c>
      <c r="G282" s="22" t="s">
        <v>234</v>
      </c>
      <c r="H282" s="16" t="s">
        <v>1534</v>
      </c>
    </row>
    <row r="283" spans="5:8">
      <c r="E283" t="s">
        <v>731</v>
      </c>
      <c r="F283" t="s">
        <v>307</v>
      </c>
      <c r="G283" s="21" t="s">
        <v>599</v>
      </c>
      <c r="H283" s="16" t="s">
        <v>1535</v>
      </c>
    </row>
    <row r="284" spans="5:8">
      <c r="E284" t="s">
        <v>731</v>
      </c>
      <c r="F284" t="s">
        <v>307</v>
      </c>
      <c r="G284" s="21" t="s">
        <v>1536</v>
      </c>
      <c r="H284" s="16" t="s">
        <v>1537</v>
      </c>
    </row>
    <row r="285" spans="5:8">
      <c r="E285" t="s">
        <v>732</v>
      </c>
      <c r="F285" t="s">
        <v>309</v>
      </c>
      <c r="G285" s="21" t="s">
        <v>598</v>
      </c>
      <c r="H285" s="16" t="s">
        <v>1534</v>
      </c>
    </row>
    <row r="286" spans="5:8">
      <c r="E286" t="s">
        <v>732</v>
      </c>
      <c r="F286" t="s">
        <v>309</v>
      </c>
      <c r="G286" s="21" t="s">
        <v>604</v>
      </c>
      <c r="H286" s="16" t="s">
        <v>1535</v>
      </c>
    </row>
    <row r="287" spans="5:8">
      <c r="E287" t="s">
        <v>732</v>
      </c>
      <c r="F287" t="s">
        <v>309</v>
      </c>
      <c r="G287" s="21" t="s">
        <v>599</v>
      </c>
      <c r="H287" s="16" t="s">
        <v>1538</v>
      </c>
    </row>
    <row r="288" spans="5:8">
      <c r="E288" t="s">
        <v>732</v>
      </c>
      <c r="F288" t="s">
        <v>309</v>
      </c>
      <c r="G288" s="21" t="s">
        <v>765</v>
      </c>
      <c r="H288" s="16" t="s">
        <v>1537</v>
      </c>
    </row>
    <row r="289" spans="5:8">
      <c r="E289" t="s">
        <v>733</v>
      </c>
      <c r="F289" t="s">
        <v>310</v>
      </c>
      <c r="G289" s="21" t="s">
        <v>598</v>
      </c>
      <c r="H289" t="s">
        <v>32</v>
      </c>
    </row>
    <row r="290" spans="5:8">
      <c r="E290" t="s">
        <v>733</v>
      </c>
      <c r="F290" t="s">
        <v>310</v>
      </c>
      <c r="G290" s="21" t="s">
        <v>604</v>
      </c>
      <c r="H290" t="s">
        <v>33</v>
      </c>
    </row>
    <row r="291" spans="5:8">
      <c r="E291" t="s">
        <v>733</v>
      </c>
      <c r="F291" t="s">
        <v>310</v>
      </c>
      <c r="G291" s="21" t="s">
        <v>599</v>
      </c>
      <c r="H291" t="s">
        <v>34</v>
      </c>
    </row>
    <row r="292" spans="5:8">
      <c r="E292" t="s">
        <v>734</v>
      </c>
      <c r="F292" t="s">
        <v>311</v>
      </c>
      <c r="G292" s="21" t="s">
        <v>598</v>
      </c>
      <c r="H292" t="s">
        <v>31</v>
      </c>
    </row>
    <row r="293" spans="5:8">
      <c r="E293" t="s">
        <v>734</v>
      </c>
      <c r="F293" t="s">
        <v>311</v>
      </c>
      <c r="G293" s="21" t="s">
        <v>604</v>
      </c>
      <c r="H293" t="s">
        <v>33</v>
      </c>
    </row>
    <row r="294" spans="5:8">
      <c r="E294" t="s">
        <v>734</v>
      </c>
      <c r="F294" t="s">
        <v>311</v>
      </c>
      <c r="G294" s="21" t="s">
        <v>599</v>
      </c>
      <c r="H294" t="s">
        <v>35</v>
      </c>
    </row>
    <row r="295" spans="5:8">
      <c r="E295" t="s">
        <v>734</v>
      </c>
      <c r="F295" t="s">
        <v>311</v>
      </c>
      <c r="G295" s="21" t="s">
        <v>765</v>
      </c>
      <c r="H295" t="s">
        <v>36</v>
      </c>
    </row>
    <row r="296" spans="5:8">
      <c r="E296" t="s">
        <v>735</v>
      </c>
      <c r="F296" t="s">
        <v>312</v>
      </c>
      <c r="G296" s="23" t="s">
        <v>313</v>
      </c>
      <c r="H296" t="s">
        <v>31</v>
      </c>
    </row>
    <row r="297" spans="5:8">
      <c r="E297" t="s">
        <v>735</v>
      </c>
      <c r="F297" t="s">
        <v>312</v>
      </c>
      <c r="G297" s="21" t="s">
        <v>598</v>
      </c>
      <c r="H297" t="s">
        <v>32</v>
      </c>
    </row>
    <row r="298" spans="5:8">
      <c r="E298" t="s">
        <v>735</v>
      </c>
      <c r="F298" t="s">
        <v>312</v>
      </c>
      <c r="G298" s="21" t="s">
        <v>604</v>
      </c>
      <c r="H298" t="s">
        <v>34</v>
      </c>
    </row>
    <row r="299" spans="5:8">
      <c r="E299" t="s">
        <v>735</v>
      </c>
      <c r="F299" t="s">
        <v>312</v>
      </c>
      <c r="G299" s="21" t="s">
        <v>599</v>
      </c>
      <c r="H299" t="s">
        <v>35</v>
      </c>
    </row>
    <row r="300" spans="5:8">
      <c r="E300" t="s">
        <v>736</v>
      </c>
      <c r="F300" t="s">
        <v>314</v>
      </c>
      <c r="G300" s="21" t="s">
        <v>598</v>
      </c>
      <c r="H300" t="s">
        <v>31</v>
      </c>
    </row>
    <row r="301" spans="5:8">
      <c r="E301" t="s">
        <v>736</v>
      </c>
      <c r="F301" t="s">
        <v>314</v>
      </c>
      <c r="G301" s="21" t="s">
        <v>604</v>
      </c>
      <c r="H301" t="s">
        <v>33</v>
      </c>
    </row>
    <row r="302" spans="5:8">
      <c r="E302" t="s">
        <v>736</v>
      </c>
      <c r="F302" t="s">
        <v>314</v>
      </c>
      <c r="G302" s="21" t="s">
        <v>599</v>
      </c>
      <c r="H302" t="s">
        <v>35</v>
      </c>
    </row>
    <row r="303" spans="5:8">
      <c r="E303" t="s">
        <v>736</v>
      </c>
      <c r="F303" t="s">
        <v>314</v>
      </c>
      <c r="G303" s="21" t="s">
        <v>765</v>
      </c>
      <c r="H303" t="s">
        <v>36</v>
      </c>
    </row>
    <row r="304" spans="5:8">
      <c r="E304" t="s">
        <v>737</v>
      </c>
      <c r="F304" t="s">
        <v>315</v>
      </c>
      <c r="G304" s="2" t="s">
        <v>316</v>
      </c>
      <c r="H304" t="s">
        <v>32</v>
      </c>
    </row>
    <row r="305" spans="5:8">
      <c r="E305" t="s">
        <v>737</v>
      </c>
      <c r="F305" t="s">
        <v>315</v>
      </c>
      <c r="G305" s="2" t="s">
        <v>125</v>
      </c>
      <c r="H305" t="s">
        <v>33</v>
      </c>
    </row>
    <row r="306" spans="5:8">
      <c r="E306" t="s">
        <v>738</v>
      </c>
      <c r="F306" t="s">
        <v>317</v>
      </c>
      <c r="G306" s="2" t="s">
        <v>92</v>
      </c>
      <c r="H306" t="s">
        <v>33</v>
      </c>
    </row>
    <row r="307" spans="5:8" ht="27">
      <c r="E307" t="s">
        <v>739</v>
      </c>
      <c r="F307" s="16" t="s">
        <v>1165</v>
      </c>
      <c r="G307" s="21" t="s">
        <v>1164</v>
      </c>
      <c r="H307" t="s">
        <v>32</v>
      </c>
    </row>
    <row r="308" spans="5:8" ht="27">
      <c r="E308" t="s">
        <v>739</v>
      </c>
      <c r="F308" s="16" t="s">
        <v>1165</v>
      </c>
      <c r="G308" s="21" t="s">
        <v>1171</v>
      </c>
      <c r="H308" t="s">
        <v>33</v>
      </c>
    </row>
    <row r="309" spans="5:8" ht="27">
      <c r="E309" t="s">
        <v>739</v>
      </c>
      <c r="F309" s="16" t="s">
        <v>1165</v>
      </c>
      <c r="G309" s="21" t="s">
        <v>1172</v>
      </c>
      <c r="H309" t="s">
        <v>33</v>
      </c>
    </row>
    <row r="310" spans="5:8" ht="27">
      <c r="E310" t="s">
        <v>739</v>
      </c>
      <c r="F310" s="16" t="s">
        <v>1165</v>
      </c>
      <c r="G310" s="21" t="s">
        <v>1169</v>
      </c>
      <c r="H310" s="16" t="s">
        <v>1170</v>
      </c>
    </row>
    <row r="311" spans="5:8" ht="27">
      <c r="E311" t="s">
        <v>739</v>
      </c>
      <c r="F311" s="16" t="s">
        <v>1165</v>
      </c>
      <c r="G311" s="21" t="s">
        <v>1167</v>
      </c>
      <c r="H311" s="16" t="s">
        <v>1168</v>
      </c>
    </row>
    <row r="312" spans="5:8" ht="27">
      <c r="E312" t="s">
        <v>739</v>
      </c>
      <c r="F312" s="16" t="s">
        <v>1165</v>
      </c>
      <c r="G312" s="21" t="s">
        <v>1166</v>
      </c>
      <c r="H312" s="16" t="s">
        <v>1168</v>
      </c>
    </row>
    <row r="313" spans="5:8">
      <c r="E313" t="s">
        <v>739</v>
      </c>
      <c r="F313" s="16" t="s">
        <v>1165</v>
      </c>
      <c r="G313" s="21" t="s">
        <v>599</v>
      </c>
      <c r="H313" t="s">
        <v>35</v>
      </c>
    </row>
    <row r="314" spans="5:8">
      <c r="E314" t="s">
        <v>740</v>
      </c>
      <c r="F314" t="s">
        <v>319</v>
      </c>
      <c r="G314" s="21" t="s">
        <v>598</v>
      </c>
      <c r="H314" t="s">
        <v>32</v>
      </c>
    </row>
    <row r="315" spans="5:8">
      <c r="E315" t="s">
        <v>740</v>
      </c>
      <c r="F315" t="s">
        <v>319</v>
      </c>
      <c r="G315" s="21" t="s">
        <v>604</v>
      </c>
      <c r="H315" t="s">
        <v>33</v>
      </c>
    </row>
    <row r="316" spans="5:8">
      <c r="E316" t="s">
        <v>740</v>
      </c>
      <c r="F316" t="s">
        <v>319</v>
      </c>
      <c r="G316" s="21" t="s">
        <v>599</v>
      </c>
      <c r="H316" t="s">
        <v>34</v>
      </c>
    </row>
    <row r="317" spans="5:8">
      <c r="E317" t="s">
        <v>740</v>
      </c>
      <c r="F317" t="s">
        <v>319</v>
      </c>
      <c r="G317" s="21" t="s">
        <v>765</v>
      </c>
      <c r="H317" t="s">
        <v>35</v>
      </c>
    </row>
    <row r="318" spans="5:8">
      <c r="E318" t="s">
        <v>741</v>
      </c>
      <c r="F318" t="s">
        <v>320</v>
      </c>
      <c r="G318" s="21" t="s">
        <v>587</v>
      </c>
      <c r="H318" t="s">
        <v>32</v>
      </c>
    </row>
    <row r="319" spans="5:8">
      <c r="E319" t="s">
        <v>741</v>
      </c>
      <c r="F319" t="s">
        <v>320</v>
      </c>
      <c r="G319" s="21" t="s">
        <v>761</v>
      </c>
      <c r="H319" t="s">
        <v>33</v>
      </c>
    </row>
    <row r="320" spans="5:8">
      <c r="E320" t="s">
        <v>741</v>
      </c>
      <c r="F320" t="s">
        <v>320</v>
      </c>
      <c r="G320" s="21" t="s">
        <v>763</v>
      </c>
      <c r="H320" t="s">
        <v>34</v>
      </c>
    </row>
    <row r="321" spans="5:8">
      <c r="E321" t="s">
        <v>741</v>
      </c>
      <c r="F321" t="s">
        <v>320</v>
      </c>
      <c r="G321" s="21" t="s">
        <v>1368</v>
      </c>
      <c r="H321" t="s">
        <v>35</v>
      </c>
    </row>
    <row r="322" spans="5:8" ht="13.5" customHeight="1">
      <c r="E322" t="s">
        <v>741</v>
      </c>
      <c r="F322" t="s">
        <v>320</v>
      </c>
      <c r="G322" s="24" t="s">
        <v>815</v>
      </c>
      <c r="H322" t="s">
        <v>33</v>
      </c>
    </row>
    <row r="323" spans="5:8" ht="13.5" customHeight="1">
      <c r="E323" t="s">
        <v>741</v>
      </c>
      <c r="F323" t="s">
        <v>320</v>
      </c>
      <c r="G323" s="24" t="s">
        <v>816</v>
      </c>
      <c r="H323" t="s">
        <v>34</v>
      </c>
    </row>
    <row r="324" spans="5:8" ht="13.5" customHeight="1">
      <c r="E324" t="s">
        <v>741</v>
      </c>
      <c r="F324" t="s">
        <v>320</v>
      </c>
      <c r="G324" s="24" t="s">
        <v>817</v>
      </c>
      <c r="H324" t="s">
        <v>35</v>
      </c>
    </row>
    <row r="325" spans="5:8" ht="13.5" customHeight="1">
      <c r="E325" t="s">
        <v>741</v>
      </c>
      <c r="F325" t="s">
        <v>320</v>
      </c>
      <c r="G325" s="24" t="s">
        <v>818</v>
      </c>
      <c r="H325" t="s">
        <v>33</v>
      </c>
    </row>
    <row r="326" spans="5:8" ht="13.5" customHeight="1">
      <c r="E326" t="s">
        <v>741</v>
      </c>
      <c r="F326" t="s">
        <v>320</v>
      </c>
      <c r="G326" s="24" t="s">
        <v>819</v>
      </c>
      <c r="H326" t="s">
        <v>34</v>
      </c>
    </row>
    <row r="327" spans="5:8" ht="13.5" customHeight="1">
      <c r="E327" t="s">
        <v>741</v>
      </c>
      <c r="F327" t="s">
        <v>320</v>
      </c>
      <c r="G327" s="24" t="s">
        <v>820</v>
      </c>
      <c r="H327" t="s">
        <v>35</v>
      </c>
    </row>
    <row r="328" spans="5:8">
      <c r="E328" t="s">
        <v>742</v>
      </c>
      <c r="F328" t="s">
        <v>321</v>
      </c>
      <c r="G328" s="21" t="s">
        <v>598</v>
      </c>
      <c r="H328" t="s">
        <v>32</v>
      </c>
    </row>
    <row r="329" spans="5:8">
      <c r="E329" t="s">
        <v>742</v>
      </c>
      <c r="F329" t="s">
        <v>321</v>
      </c>
      <c r="G329" s="21" t="s">
        <v>604</v>
      </c>
      <c r="H329" t="s">
        <v>33</v>
      </c>
    </row>
    <row r="330" spans="5:8">
      <c r="E330" t="s">
        <v>742</v>
      </c>
      <c r="F330" t="s">
        <v>321</v>
      </c>
      <c r="G330" s="21" t="s">
        <v>599</v>
      </c>
      <c r="H330" t="s">
        <v>34</v>
      </c>
    </row>
    <row r="331" spans="5:8">
      <c r="E331" t="s">
        <v>743</v>
      </c>
      <c r="F331" t="s">
        <v>330</v>
      </c>
    </row>
    <row r="332" spans="5:8">
      <c r="E332" t="s">
        <v>744</v>
      </c>
      <c r="F332" t="s">
        <v>331</v>
      </c>
    </row>
    <row r="333" spans="5:8">
      <c r="E333" t="s">
        <v>745</v>
      </c>
      <c r="F333" t="s">
        <v>332</v>
      </c>
    </row>
    <row r="334" spans="5:8">
      <c r="E334" t="s">
        <v>746</v>
      </c>
      <c r="F334" t="s">
        <v>333</v>
      </c>
      <c r="G334" s="21" t="s">
        <v>598</v>
      </c>
      <c r="H334" t="s">
        <v>32</v>
      </c>
    </row>
    <row r="335" spans="5:8">
      <c r="E335" t="s">
        <v>746</v>
      </c>
      <c r="F335" t="s">
        <v>333</v>
      </c>
      <c r="G335" s="21" t="s">
        <v>604</v>
      </c>
      <c r="H335" t="s">
        <v>33</v>
      </c>
    </row>
    <row r="336" spans="5:8">
      <c r="E336" t="s">
        <v>746</v>
      </c>
      <c r="F336" t="s">
        <v>333</v>
      </c>
      <c r="G336" s="21" t="s">
        <v>599</v>
      </c>
      <c r="H336" t="s">
        <v>34</v>
      </c>
    </row>
    <row r="337" spans="5:8">
      <c r="E337" t="s">
        <v>746</v>
      </c>
      <c r="F337" t="s">
        <v>333</v>
      </c>
      <c r="G337" s="21" t="s">
        <v>765</v>
      </c>
      <c r="H337" t="s">
        <v>35</v>
      </c>
    </row>
    <row r="338" spans="5:8">
      <c r="E338" t="s">
        <v>747</v>
      </c>
      <c r="F338" t="s">
        <v>334</v>
      </c>
      <c r="G338" s="21" t="s">
        <v>598</v>
      </c>
      <c r="H338" t="s">
        <v>32</v>
      </c>
    </row>
    <row r="339" spans="5:8">
      <c r="E339" t="s">
        <v>747</v>
      </c>
      <c r="F339" t="s">
        <v>334</v>
      </c>
      <c r="G339" s="21" t="s">
        <v>604</v>
      </c>
      <c r="H339" t="s">
        <v>34</v>
      </c>
    </row>
    <row r="340" spans="5:8">
      <c r="E340" t="s">
        <v>747</v>
      </c>
      <c r="F340" t="s">
        <v>334</v>
      </c>
      <c r="G340" s="21" t="s">
        <v>599</v>
      </c>
      <c r="H340" t="s">
        <v>35</v>
      </c>
    </row>
    <row r="341" spans="5:8">
      <c r="E341" s="272" t="s">
        <v>1502</v>
      </c>
      <c r="F341" s="16" t="s">
        <v>1503</v>
      </c>
      <c r="G341" s="21" t="s">
        <v>599</v>
      </c>
      <c r="H341" s="16" t="s">
        <v>1504</v>
      </c>
    </row>
    <row r="342" spans="5:8">
      <c r="E342" t="s">
        <v>749</v>
      </c>
      <c r="F342" t="s">
        <v>335</v>
      </c>
      <c r="G342" s="21" t="s">
        <v>598</v>
      </c>
      <c r="H342" t="s">
        <v>33</v>
      </c>
    </row>
    <row r="343" spans="5:8">
      <c r="E343" t="s">
        <v>749</v>
      </c>
      <c r="F343" t="s">
        <v>335</v>
      </c>
      <c r="G343" s="21" t="s">
        <v>604</v>
      </c>
      <c r="H343" t="s">
        <v>34</v>
      </c>
    </row>
    <row r="344" spans="5:8">
      <c r="E344" t="s">
        <v>750</v>
      </c>
      <c r="F344" t="s">
        <v>336</v>
      </c>
      <c r="G344" s="21" t="s">
        <v>598</v>
      </c>
      <c r="H344" t="s">
        <v>33</v>
      </c>
    </row>
    <row r="345" spans="5:8">
      <c r="E345" t="s">
        <v>750</v>
      </c>
      <c r="F345" t="s">
        <v>336</v>
      </c>
      <c r="G345" s="21" t="s">
        <v>604</v>
      </c>
      <c r="H345" t="s">
        <v>34</v>
      </c>
    </row>
    <row r="346" spans="5:8">
      <c r="E346" t="s">
        <v>751</v>
      </c>
      <c r="F346" t="s">
        <v>337</v>
      </c>
      <c r="G346" s="21" t="s">
        <v>598</v>
      </c>
      <c r="H346" t="s">
        <v>33</v>
      </c>
    </row>
    <row r="347" spans="5:8">
      <c r="E347" t="s">
        <v>751</v>
      </c>
      <c r="F347" t="s">
        <v>337</v>
      </c>
      <c r="G347" s="21" t="s">
        <v>604</v>
      </c>
      <c r="H347" t="s">
        <v>34</v>
      </c>
    </row>
    <row r="348" spans="5:8">
      <c r="E348" t="s">
        <v>752</v>
      </c>
      <c r="F348" t="s">
        <v>338</v>
      </c>
      <c r="G348" s="21" t="s">
        <v>598</v>
      </c>
      <c r="H348" t="s">
        <v>33</v>
      </c>
    </row>
    <row r="349" spans="5:8">
      <c r="E349" t="s">
        <v>752</v>
      </c>
      <c r="F349" t="s">
        <v>338</v>
      </c>
      <c r="G349" s="21" t="s">
        <v>604</v>
      </c>
      <c r="H349" t="s">
        <v>34</v>
      </c>
    </row>
    <row r="350" spans="5:8">
      <c r="E350" t="s">
        <v>753</v>
      </c>
      <c r="F350" t="s">
        <v>339</v>
      </c>
      <c r="G350" s="65" t="s">
        <v>340</v>
      </c>
      <c r="H350" t="s">
        <v>32</v>
      </c>
    </row>
    <row r="351" spans="5:8">
      <c r="E351" t="s">
        <v>753</v>
      </c>
      <c r="F351" t="s">
        <v>339</v>
      </c>
      <c r="G351" s="21" t="s">
        <v>604</v>
      </c>
      <c r="H351" t="s">
        <v>34</v>
      </c>
    </row>
    <row r="352" spans="5:8">
      <c r="E352" t="s">
        <v>753</v>
      </c>
      <c r="F352" t="s">
        <v>339</v>
      </c>
      <c r="G352" s="21" t="s">
        <v>599</v>
      </c>
      <c r="H352" t="s">
        <v>35</v>
      </c>
    </row>
    <row r="353" spans="5:8">
      <c r="E353" t="s">
        <v>754</v>
      </c>
      <c r="F353" t="s">
        <v>341</v>
      </c>
      <c r="G353" s="21" t="s">
        <v>598</v>
      </c>
      <c r="H353" t="s">
        <v>32</v>
      </c>
    </row>
    <row r="354" spans="5:8">
      <c r="E354" t="s">
        <v>754</v>
      </c>
      <c r="F354" t="s">
        <v>341</v>
      </c>
      <c r="G354" s="21" t="s">
        <v>604</v>
      </c>
      <c r="H354" t="s">
        <v>34</v>
      </c>
    </row>
    <row r="355" spans="5:8">
      <c r="E355" t="s">
        <v>754</v>
      </c>
      <c r="F355" t="s">
        <v>341</v>
      </c>
      <c r="G355" s="21" t="s">
        <v>599</v>
      </c>
      <c r="H355" t="s">
        <v>35</v>
      </c>
    </row>
    <row r="356" spans="5:8">
      <c r="E356" t="s">
        <v>755</v>
      </c>
      <c r="F356" t="s">
        <v>342</v>
      </c>
      <c r="G356" s="21" t="s">
        <v>598</v>
      </c>
      <c r="H356" t="s">
        <v>32</v>
      </c>
    </row>
    <row r="357" spans="5:8">
      <c r="E357" t="s">
        <v>755</v>
      </c>
      <c r="F357" t="s">
        <v>342</v>
      </c>
      <c r="G357" s="21" t="s">
        <v>604</v>
      </c>
      <c r="H357" t="s">
        <v>34</v>
      </c>
    </row>
    <row r="358" spans="5:8">
      <c r="E358" t="s">
        <v>755</v>
      </c>
      <c r="F358" t="s">
        <v>342</v>
      </c>
      <c r="G358" s="21" t="s">
        <v>599</v>
      </c>
      <c r="H358" t="s">
        <v>35</v>
      </c>
    </row>
    <row r="359" spans="5:8">
      <c r="E359" t="s">
        <v>756</v>
      </c>
      <c r="F359" t="s">
        <v>343</v>
      </c>
      <c r="G359" s="21" t="s">
        <v>587</v>
      </c>
      <c r="H359" t="s">
        <v>33</v>
      </c>
    </row>
    <row r="360" spans="5:8">
      <c r="E360" t="s">
        <v>756</v>
      </c>
      <c r="F360" t="s">
        <v>343</v>
      </c>
      <c r="G360" s="21" t="s">
        <v>761</v>
      </c>
      <c r="H360" t="s">
        <v>34</v>
      </c>
    </row>
    <row r="361" spans="5:8">
      <c r="E361" t="s">
        <v>756</v>
      </c>
      <c r="F361" t="s">
        <v>343</v>
      </c>
      <c r="G361" s="21" t="s">
        <v>763</v>
      </c>
      <c r="H361" t="s">
        <v>35</v>
      </c>
    </row>
    <row r="362" spans="5:8">
      <c r="E362" t="s">
        <v>756</v>
      </c>
      <c r="F362" t="s">
        <v>343</v>
      </c>
      <c r="G362" s="21" t="s">
        <v>765</v>
      </c>
      <c r="H362" t="s">
        <v>36</v>
      </c>
    </row>
    <row r="363" spans="5:8">
      <c r="E363" t="s">
        <v>756</v>
      </c>
      <c r="F363" t="s">
        <v>343</v>
      </c>
      <c r="G363" s="21" t="s">
        <v>760</v>
      </c>
      <c r="H363" t="s">
        <v>34</v>
      </c>
    </row>
    <row r="364" spans="5:8">
      <c r="E364" t="s">
        <v>756</v>
      </c>
      <c r="F364" t="s">
        <v>343</v>
      </c>
      <c r="G364" s="21" t="s">
        <v>762</v>
      </c>
      <c r="H364" t="s">
        <v>35</v>
      </c>
    </row>
    <row r="365" spans="5:8">
      <c r="E365" t="s">
        <v>756</v>
      </c>
      <c r="F365" t="s">
        <v>343</v>
      </c>
      <c r="G365" s="21" t="s">
        <v>764</v>
      </c>
      <c r="H365" t="s">
        <v>36</v>
      </c>
    </row>
    <row r="366" spans="5:8">
      <c r="E366" t="s">
        <v>757</v>
      </c>
      <c r="F366" t="s">
        <v>343</v>
      </c>
    </row>
    <row r="367" spans="5:8">
      <c r="E367" t="s">
        <v>758</v>
      </c>
      <c r="F367" t="s">
        <v>347</v>
      </c>
      <c r="G367" s="21" t="s">
        <v>598</v>
      </c>
      <c r="H367" t="s">
        <v>32</v>
      </c>
    </row>
    <row r="368" spans="5:8">
      <c r="E368" t="s">
        <v>758</v>
      </c>
      <c r="F368" t="s">
        <v>347</v>
      </c>
      <c r="G368" s="21" t="s">
        <v>604</v>
      </c>
      <c r="H368" t="s">
        <v>34</v>
      </c>
    </row>
    <row r="369" spans="5:8">
      <c r="E369" t="s">
        <v>758</v>
      </c>
      <c r="F369" t="s">
        <v>347</v>
      </c>
      <c r="G369" s="21" t="s">
        <v>599</v>
      </c>
      <c r="H369" t="s">
        <v>35</v>
      </c>
    </row>
    <row r="370" spans="5:8">
      <c r="E370" s="272" t="s">
        <v>1543</v>
      </c>
      <c r="F370" t="s">
        <v>1526</v>
      </c>
      <c r="G370" s="21" t="s">
        <v>598</v>
      </c>
      <c r="H370" s="16" t="s">
        <v>1532</v>
      </c>
    </row>
    <row r="371" spans="5:8">
      <c r="E371" s="272" t="s">
        <v>1543</v>
      </c>
      <c r="F371" t="s">
        <v>1526</v>
      </c>
      <c r="G371" s="21" t="s">
        <v>604</v>
      </c>
      <c r="H371" s="16" t="s">
        <v>1535</v>
      </c>
    </row>
    <row r="372" spans="5:8">
      <c r="E372" s="272" t="s">
        <v>1543</v>
      </c>
      <c r="F372" t="s">
        <v>1526</v>
      </c>
      <c r="G372" s="21" t="s">
        <v>599</v>
      </c>
      <c r="H372" s="16" t="s">
        <v>1538</v>
      </c>
    </row>
  </sheetData>
  <sheetProtection password="CC25" sheet="1" objects="1" scenarios="1" selectLockedCells="1" selectUnlockedCells="1"/>
  <sortState ref="A2:B76">
    <sortCondition ref="B2:B76"/>
  </sortState>
  <phoneticPr fontId="14"/>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1"/>
  <sheetViews>
    <sheetView topLeftCell="D61" zoomScale="115" zoomScaleNormal="115" workbookViewId="0">
      <selection activeCell="Q170" sqref="Q170"/>
    </sheetView>
  </sheetViews>
  <sheetFormatPr defaultColWidth="9" defaultRowHeight="13.5"/>
  <cols>
    <col min="1" max="1" width="15.875" style="36" customWidth="1"/>
    <col min="2" max="4" width="5.125" style="36" customWidth="1"/>
    <col min="5" max="5" width="7.625" style="36" customWidth="1"/>
    <col min="6" max="6" width="15.125" style="36" customWidth="1"/>
    <col min="7" max="7" width="9" style="36"/>
    <col min="8" max="8" width="9.5" style="36" customWidth="1"/>
    <col min="9" max="9" width="18.125" style="36" customWidth="1"/>
    <col min="10" max="16384" width="9" style="36"/>
  </cols>
  <sheetData>
    <row r="1" spans="1:9">
      <c r="A1" s="35" t="s">
        <v>592</v>
      </c>
      <c r="B1" s="35" t="s">
        <v>591</v>
      </c>
      <c r="C1" s="35" t="s">
        <v>594</v>
      </c>
      <c r="D1" s="35" t="s">
        <v>595</v>
      </c>
      <c r="E1" s="35" t="s">
        <v>596</v>
      </c>
      <c r="F1" s="35" t="s">
        <v>597</v>
      </c>
    </row>
    <row r="2" spans="1:9">
      <c r="A2" s="87">
        <f ca="1">IF(様式１!$K$7="",$F$2,様式１!$K$7)</f>
        <v>48670</v>
      </c>
      <c r="B2" s="37">
        <f ca="1">IF(様式１!K21="",YEAR(TODAY()),YEAR(様式１!K21))</f>
        <v>2018</v>
      </c>
      <c r="C2" s="37">
        <f>MONTH(様式１!K21)</f>
        <v>1</v>
      </c>
      <c r="D2" s="37">
        <f>DAY(様式１!K21)</f>
        <v>0</v>
      </c>
      <c r="E2" s="37">
        <f ca="1">IF(AND(C2=4,D2=1),B2+15,IF(C2&lt;4,B2+15,B2+16))</f>
        <v>2033</v>
      </c>
      <c r="F2" s="38">
        <f ca="1">DATE(E2,4,1)</f>
        <v>48670</v>
      </c>
    </row>
    <row r="3" spans="1:9">
      <c r="A3" s="86" t="s">
        <v>822</v>
      </c>
      <c r="B3" s="37"/>
      <c r="C3" s="37"/>
      <c r="F3" s="35" t="s">
        <v>821</v>
      </c>
      <c r="H3" s="39"/>
      <c r="I3" s="39"/>
    </row>
    <row r="4" spans="1:9">
      <c r="A4" s="35"/>
      <c r="B4" s="37"/>
      <c r="C4" s="37"/>
      <c r="H4" s="35" t="s">
        <v>667</v>
      </c>
      <c r="I4" s="35" t="s">
        <v>593</v>
      </c>
    </row>
    <row r="5" spans="1:9">
      <c r="B5" s="38"/>
      <c r="C5" s="38"/>
      <c r="H5" s="35" t="s">
        <v>667</v>
      </c>
      <c r="I5" s="35" t="s">
        <v>1362</v>
      </c>
    </row>
    <row r="6" spans="1:9">
      <c r="H6" s="35" t="s">
        <v>667</v>
      </c>
      <c r="I6" s="35" t="s">
        <v>1361</v>
      </c>
    </row>
    <row r="7" spans="1:9">
      <c r="B7" s="38"/>
      <c r="C7" s="38"/>
      <c r="H7" s="35" t="s">
        <v>667</v>
      </c>
      <c r="I7" s="35" t="s">
        <v>668</v>
      </c>
    </row>
    <row r="8" spans="1:9">
      <c r="H8" s="35" t="s">
        <v>667</v>
      </c>
      <c r="I8" s="35" t="s">
        <v>669</v>
      </c>
    </row>
    <row r="9" spans="1:9">
      <c r="H9" s="36" t="s">
        <v>600</v>
      </c>
      <c r="I9" s="40" t="s">
        <v>81</v>
      </c>
    </row>
    <row r="10" spans="1:9">
      <c r="H10" s="36" t="s">
        <v>600</v>
      </c>
      <c r="I10" s="39" t="s">
        <v>82</v>
      </c>
    </row>
    <row r="11" spans="1:9">
      <c r="H11" s="36" t="s">
        <v>600</v>
      </c>
      <c r="I11" s="40" t="s">
        <v>831</v>
      </c>
    </row>
    <row r="12" spans="1:9">
      <c r="H12" s="36" t="s">
        <v>600</v>
      </c>
      <c r="I12" s="39" t="s">
        <v>96</v>
      </c>
    </row>
    <row r="13" spans="1:9">
      <c r="H13" s="36" t="s">
        <v>600</v>
      </c>
      <c r="I13" s="39" t="s">
        <v>83</v>
      </c>
    </row>
    <row r="14" spans="1:9">
      <c r="H14" s="36" t="s">
        <v>600</v>
      </c>
      <c r="I14" s="39" t="s">
        <v>92</v>
      </c>
    </row>
    <row r="15" spans="1:9">
      <c r="H15" s="36" t="s">
        <v>600</v>
      </c>
      <c r="I15" s="39" t="s">
        <v>120</v>
      </c>
    </row>
    <row r="16" spans="1:9">
      <c r="H16" s="36" t="s">
        <v>600</v>
      </c>
      <c r="I16" s="35" t="s">
        <v>853</v>
      </c>
    </row>
    <row r="17" spans="8:9">
      <c r="H17" s="36" t="s">
        <v>600</v>
      </c>
      <c r="I17" s="35" t="s">
        <v>854</v>
      </c>
    </row>
    <row r="18" spans="8:9">
      <c r="H18" s="36" t="s">
        <v>600</v>
      </c>
      <c r="I18" s="39" t="s">
        <v>844</v>
      </c>
    </row>
    <row r="19" spans="8:9">
      <c r="H19" s="36" t="s">
        <v>600</v>
      </c>
      <c r="I19" s="39" t="s">
        <v>845</v>
      </c>
    </row>
    <row r="20" spans="8:9">
      <c r="H20" s="36" t="s">
        <v>600</v>
      </c>
      <c r="I20" s="40" t="s">
        <v>1369</v>
      </c>
    </row>
    <row r="21" spans="8:9">
      <c r="H21" s="36" t="s">
        <v>600</v>
      </c>
      <c r="I21" s="40" t="s">
        <v>1370</v>
      </c>
    </row>
    <row r="22" spans="8:9">
      <c r="H22" s="36" t="s">
        <v>600</v>
      </c>
      <c r="I22" s="92" t="s">
        <v>1127</v>
      </c>
    </row>
    <row r="23" spans="8:9">
      <c r="H23" s="36" t="s">
        <v>600</v>
      </c>
      <c r="I23" s="92" t="s">
        <v>1126</v>
      </c>
    </row>
    <row r="24" spans="8:9">
      <c r="H24" s="36" t="s">
        <v>600</v>
      </c>
      <c r="I24" s="39" t="s">
        <v>124</v>
      </c>
    </row>
    <row r="25" spans="8:9">
      <c r="H25" s="36" t="s">
        <v>600</v>
      </c>
      <c r="I25" s="39" t="s">
        <v>159</v>
      </c>
    </row>
    <row r="26" spans="8:9">
      <c r="H26" s="36" t="s">
        <v>600</v>
      </c>
      <c r="I26" s="39" t="s">
        <v>78</v>
      </c>
    </row>
    <row r="27" spans="8:9">
      <c r="H27" s="36" t="s">
        <v>600</v>
      </c>
      <c r="I27" s="39" t="s">
        <v>106</v>
      </c>
    </row>
    <row r="28" spans="8:9">
      <c r="H28" s="36" t="s">
        <v>600</v>
      </c>
      <c r="I28" s="39" t="s">
        <v>63</v>
      </c>
    </row>
    <row r="29" spans="8:9">
      <c r="H29" s="36" t="s">
        <v>600</v>
      </c>
      <c r="I29" s="39" t="s">
        <v>77</v>
      </c>
    </row>
    <row r="30" spans="8:9">
      <c r="H30" s="36" t="s">
        <v>600</v>
      </c>
      <c r="I30" s="39" t="s">
        <v>64</v>
      </c>
    </row>
    <row r="31" spans="8:9">
      <c r="H31" s="36" t="s">
        <v>600</v>
      </c>
      <c r="I31" s="39" t="s">
        <v>66</v>
      </c>
    </row>
    <row r="32" spans="8:9">
      <c r="H32" s="36" t="s">
        <v>600</v>
      </c>
      <c r="I32" s="39" t="s">
        <v>65</v>
      </c>
    </row>
    <row r="33" spans="8:9">
      <c r="H33" s="36" t="s">
        <v>600</v>
      </c>
      <c r="I33" s="40" t="s">
        <v>1374</v>
      </c>
    </row>
    <row r="34" spans="8:9">
      <c r="H34" s="36" t="s">
        <v>600</v>
      </c>
      <c r="I34" s="92" t="s">
        <v>1373</v>
      </c>
    </row>
    <row r="35" spans="8:9">
      <c r="H35" s="36" t="s">
        <v>600</v>
      </c>
      <c r="I35" s="40" t="s">
        <v>1375</v>
      </c>
    </row>
    <row r="36" spans="8:9">
      <c r="H36" s="36" t="s">
        <v>600</v>
      </c>
      <c r="I36" s="40" t="s">
        <v>1376</v>
      </c>
    </row>
    <row r="37" spans="8:9">
      <c r="H37" s="36" t="s">
        <v>600</v>
      </c>
      <c r="I37" s="39" t="s">
        <v>99</v>
      </c>
    </row>
    <row r="38" spans="8:9">
      <c r="H38" s="36" t="s">
        <v>600</v>
      </c>
      <c r="I38" s="39" t="s">
        <v>72</v>
      </c>
    </row>
    <row r="39" spans="8:9">
      <c r="H39" s="36" t="s">
        <v>600</v>
      </c>
      <c r="I39" s="39" t="s">
        <v>128</v>
      </c>
    </row>
    <row r="40" spans="8:9">
      <c r="H40" s="36" t="s">
        <v>600</v>
      </c>
      <c r="I40" s="39" t="s">
        <v>38</v>
      </c>
    </row>
    <row r="41" spans="8:9">
      <c r="H41" s="36" t="s">
        <v>600</v>
      </c>
      <c r="I41" s="39" t="s">
        <v>105</v>
      </c>
    </row>
    <row r="42" spans="8:9">
      <c r="H42" s="36" t="s">
        <v>600</v>
      </c>
      <c r="I42" s="39" t="s">
        <v>60</v>
      </c>
    </row>
    <row r="43" spans="8:9">
      <c r="H43" s="36" t="s">
        <v>600</v>
      </c>
      <c r="I43" s="39" t="s">
        <v>61</v>
      </c>
    </row>
    <row r="44" spans="8:9">
      <c r="H44" s="36" t="s">
        <v>600</v>
      </c>
      <c r="I44" s="39" t="s">
        <v>115</v>
      </c>
    </row>
    <row r="45" spans="8:9">
      <c r="H45" s="36" t="s">
        <v>600</v>
      </c>
      <c r="I45" s="39" t="s">
        <v>116</v>
      </c>
    </row>
    <row r="46" spans="8:9">
      <c r="H46" s="36" t="s">
        <v>600</v>
      </c>
      <c r="I46" s="39" t="s">
        <v>63</v>
      </c>
    </row>
    <row r="47" spans="8:9">
      <c r="H47" s="36" t="s">
        <v>600</v>
      </c>
      <c r="I47" s="39" t="s">
        <v>787</v>
      </c>
    </row>
    <row r="48" spans="8:9">
      <c r="H48" s="36" t="s">
        <v>600</v>
      </c>
      <c r="I48" s="39" t="s">
        <v>160</v>
      </c>
    </row>
    <row r="49" spans="8:12">
      <c r="H49" s="36" t="s">
        <v>600</v>
      </c>
      <c r="I49" s="39" t="s">
        <v>62</v>
      </c>
    </row>
    <row r="50" spans="8:12">
      <c r="H50" s="36" t="s">
        <v>600</v>
      </c>
      <c r="I50" s="40" t="s">
        <v>838</v>
      </c>
    </row>
    <row r="51" spans="8:12">
      <c r="H51" s="36" t="s">
        <v>600</v>
      </c>
      <c r="I51" s="39" t="s">
        <v>73</v>
      </c>
    </row>
    <row r="52" spans="8:12">
      <c r="H52" s="36" t="s">
        <v>600</v>
      </c>
      <c r="I52" s="39" t="s">
        <v>73</v>
      </c>
    </row>
    <row r="53" spans="8:12">
      <c r="H53" s="36" t="s">
        <v>600</v>
      </c>
      <c r="I53" s="36" t="s">
        <v>788</v>
      </c>
    </row>
    <row r="54" spans="8:12">
      <c r="H54" s="36" t="s">
        <v>600</v>
      </c>
      <c r="I54" s="36" t="s">
        <v>85</v>
      </c>
      <c r="J54" s="41"/>
      <c r="K54" s="42"/>
    </row>
    <row r="55" spans="8:12">
      <c r="J55" s="41"/>
      <c r="K55" s="43"/>
    </row>
    <row r="56" spans="8:12">
      <c r="J56" s="41" t="s">
        <v>605</v>
      </c>
      <c r="K56" s="44" t="s">
        <v>228</v>
      </c>
    </row>
    <row r="57" spans="8:12">
      <c r="J57" s="41" t="s">
        <v>605</v>
      </c>
      <c r="K57" s="45" t="s">
        <v>790</v>
      </c>
    </row>
    <row r="58" spans="8:12">
      <c r="J58" s="41" t="s">
        <v>605</v>
      </c>
      <c r="K58" s="45" t="s">
        <v>791</v>
      </c>
    </row>
    <row r="59" spans="8:12">
      <c r="J59" s="41" t="s">
        <v>605</v>
      </c>
      <c r="K59" s="46" t="s">
        <v>81</v>
      </c>
    </row>
    <row r="60" spans="8:12">
      <c r="J60" s="41" t="s">
        <v>605</v>
      </c>
      <c r="K60" s="42" t="s">
        <v>263</v>
      </c>
    </row>
    <row r="61" spans="8:12">
      <c r="J61" s="41" t="s">
        <v>605</v>
      </c>
      <c r="K61" s="43" t="s">
        <v>792</v>
      </c>
    </row>
    <row r="62" spans="8:12">
      <c r="J62" s="41" t="s">
        <v>605</v>
      </c>
      <c r="K62" s="44" t="s">
        <v>281</v>
      </c>
      <c r="L62" s="39"/>
    </row>
    <row r="63" spans="8:12">
      <c r="J63" s="41" t="s">
        <v>605</v>
      </c>
      <c r="K63" s="42" t="s">
        <v>233</v>
      </c>
      <c r="L63" s="39"/>
    </row>
    <row r="64" spans="8:12" ht="27">
      <c r="J64" s="41" t="s">
        <v>605</v>
      </c>
      <c r="K64" s="42" t="s">
        <v>340</v>
      </c>
      <c r="L64" s="39"/>
    </row>
    <row r="65" spans="10:12">
      <c r="J65" s="41" t="s">
        <v>605</v>
      </c>
      <c r="K65" s="44" t="s">
        <v>82</v>
      </c>
      <c r="L65" s="39"/>
    </row>
    <row r="66" spans="10:12">
      <c r="J66" s="41" t="s">
        <v>605</v>
      </c>
      <c r="K66" s="42" t="s">
        <v>96</v>
      </c>
      <c r="L66" s="39"/>
    </row>
    <row r="67" spans="10:12">
      <c r="J67" s="41" t="s">
        <v>605</v>
      </c>
      <c r="K67" s="44" t="s">
        <v>793</v>
      </c>
      <c r="L67" s="39"/>
    </row>
    <row r="68" spans="10:12">
      <c r="J68" s="41" t="s">
        <v>605</v>
      </c>
      <c r="K68" s="47" t="s">
        <v>234</v>
      </c>
      <c r="L68" s="39"/>
    </row>
    <row r="69" spans="10:12">
      <c r="J69" s="41" t="s">
        <v>605</v>
      </c>
      <c r="K69" s="44" t="s">
        <v>83</v>
      </c>
      <c r="L69" s="39"/>
    </row>
    <row r="70" spans="10:12">
      <c r="J70" s="41" t="s">
        <v>605</v>
      </c>
      <c r="K70" s="44" t="s">
        <v>92</v>
      </c>
      <c r="L70" s="39"/>
    </row>
    <row r="71" spans="10:12">
      <c r="J71" s="41" t="s">
        <v>605</v>
      </c>
      <c r="K71" s="44" t="s">
        <v>794</v>
      </c>
      <c r="L71" s="39"/>
    </row>
    <row r="72" spans="10:12">
      <c r="J72" s="41" t="s">
        <v>605</v>
      </c>
      <c r="K72" s="44" t="s">
        <v>120</v>
      </c>
    </row>
    <row r="73" spans="10:12">
      <c r="J73" s="41" t="s">
        <v>605</v>
      </c>
      <c r="K73" s="44" t="s">
        <v>293</v>
      </c>
    </row>
    <row r="74" spans="10:12">
      <c r="J74" s="41" t="s">
        <v>605</v>
      </c>
      <c r="K74" s="44" t="s">
        <v>294</v>
      </c>
      <c r="L74" s="35"/>
    </row>
    <row r="75" spans="10:12">
      <c r="J75" s="41" t="s">
        <v>605</v>
      </c>
      <c r="K75" s="44" t="s">
        <v>344</v>
      </c>
      <c r="L75" s="35"/>
    </row>
    <row r="76" spans="10:12">
      <c r="J76" s="41" t="s">
        <v>605</v>
      </c>
      <c r="K76" s="48" t="s">
        <v>795</v>
      </c>
      <c r="L76" s="35"/>
    </row>
    <row r="77" spans="10:12">
      <c r="J77" s="41" t="s">
        <v>605</v>
      </c>
      <c r="K77" s="43" t="s">
        <v>796</v>
      </c>
      <c r="L77" s="35"/>
    </row>
    <row r="78" spans="10:12">
      <c r="J78" s="41" t="s">
        <v>605</v>
      </c>
      <c r="K78" s="43" t="s">
        <v>1371</v>
      </c>
      <c r="L78" s="35"/>
    </row>
    <row r="79" spans="10:12">
      <c r="J79" s="41" t="s">
        <v>605</v>
      </c>
      <c r="K79" s="43" t="s">
        <v>1164</v>
      </c>
      <c r="L79" s="35"/>
    </row>
    <row r="80" spans="10:12">
      <c r="J80" s="41" t="s">
        <v>605</v>
      </c>
      <c r="K80" s="43" t="s">
        <v>1171</v>
      </c>
      <c r="L80" s="35"/>
    </row>
    <row r="81" spans="10:12">
      <c r="J81" s="41" t="s">
        <v>605</v>
      </c>
      <c r="K81" s="43" t="s">
        <v>1172</v>
      </c>
      <c r="L81" s="35"/>
    </row>
    <row r="82" spans="10:12">
      <c r="J82" s="41" t="s">
        <v>605</v>
      </c>
      <c r="K82" s="43" t="s">
        <v>1169</v>
      </c>
      <c r="L82" s="35"/>
    </row>
    <row r="83" spans="10:12">
      <c r="J83" s="41" t="s">
        <v>605</v>
      </c>
      <c r="K83" s="43" t="s">
        <v>1167</v>
      </c>
      <c r="L83" s="35"/>
    </row>
    <row r="84" spans="10:12">
      <c r="J84" s="41" t="s">
        <v>605</v>
      </c>
      <c r="K84" s="43" t="s">
        <v>1166</v>
      </c>
      <c r="L84" s="35"/>
    </row>
    <row r="85" spans="10:12">
      <c r="J85" s="41" t="s">
        <v>605</v>
      </c>
      <c r="K85" s="43" t="s">
        <v>815</v>
      </c>
      <c r="L85" s="35"/>
    </row>
    <row r="86" spans="10:12">
      <c r="J86" s="41" t="s">
        <v>605</v>
      </c>
      <c r="K86" s="48" t="s">
        <v>816</v>
      </c>
      <c r="L86" s="35"/>
    </row>
    <row r="87" spans="10:12">
      <c r="J87" s="41" t="s">
        <v>605</v>
      </c>
      <c r="K87" s="48" t="s">
        <v>817</v>
      </c>
      <c r="L87" s="35"/>
    </row>
    <row r="88" spans="10:12">
      <c r="J88" s="41" t="s">
        <v>605</v>
      </c>
      <c r="K88" s="44" t="s">
        <v>818</v>
      </c>
      <c r="L88" s="35"/>
    </row>
    <row r="89" spans="10:12">
      <c r="J89" s="41" t="s">
        <v>605</v>
      </c>
      <c r="K89" s="43" t="s">
        <v>819</v>
      </c>
      <c r="L89" s="35"/>
    </row>
    <row r="90" spans="10:12">
      <c r="J90" s="41" t="s">
        <v>605</v>
      </c>
      <c r="K90" s="43" t="s">
        <v>820</v>
      </c>
      <c r="L90" s="35"/>
    </row>
    <row r="91" spans="10:12">
      <c r="J91" s="41" t="s">
        <v>605</v>
      </c>
      <c r="K91" s="44" t="s">
        <v>185</v>
      </c>
      <c r="L91" s="35"/>
    </row>
    <row r="92" spans="10:12">
      <c r="J92" s="41" t="s">
        <v>605</v>
      </c>
      <c r="K92" s="44" t="s">
        <v>184</v>
      </c>
      <c r="L92" s="35"/>
    </row>
    <row r="93" spans="10:12">
      <c r="J93" s="41" t="s">
        <v>605</v>
      </c>
      <c r="K93" s="53" t="s">
        <v>803</v>
      </c>
      <c r="L93" s="35"/>
    </row>
    <row r="94" spans="10:12">
      <c r="J94" s="41" t="s">
        <v>605</v>
      </c>
      <c r="K94" s="44" t="s">
        <v>316</v>
      </c>
      <c r="L94" s="35"/>
    </row>
    <row r="95" spans="10:12">
      <c r="J95" s="41" t="s">
        <v>605</v>
      </c>
      <c r="K95" s="44" t="s">
        <v>188</v>
      </c>
      <c r="L95" s="35"/>
    </row>
    <row r="96" spans="10:12">
      <c r="J96" s="41" t="s">
        <v>605</v>
      </c>
      <c r="K96" s="44" t="s">
        <v>125</v>
      </c>
      <c r="L96" s="35"/>
    </row>
    <row r="97" spans="10:12">
      <c r="J97" s="41" t="s">
        <v>605</v>
      </c>
      <c r="K97" s="48" t="s">
        <v>189</v>
      </c>
      <c r="L97" s="35"/>
    </row>
    <row r="98" spans="10:12">
      <c r="J98" s="41" t="s">
        <v>605</v>
      </c>
      <c r="K98" s="44" t="s">
        <v>253</v>
      </c>
      <c r="L98" s="35"/>
    </row>
    <row r="99" spans="10:12">
      <c r="J99" s="41" t="s">
        <v>605</v>
      </c>
      <c r="K99" s="44" t="s">
        <v>797</v>
      </c>
      <c r="L99" s="35"/>
    </row>
    <row r="100" spans="10:12">
      <c r="J100" s="41" t="s">
        <v>605</v>
      </c>
      <c r="K100" s="44" t="s">
        <v>798</v>
      </c>
      <c r="L100" s="35"/>
    </row>
    <row r="101" spans="10:12">
      <c r="J101" s="41" t="s">
        <v>605</v>
      </c>
      <c r="K101" s="44" t="s">
        <v>222</v>
      </c>
      <c r="L101" s="35"/>
    </row>
    <row r="102" spans="10:12">
      <c r="J102" s="41" t="s">
        <v>605</v>
      </c>
      <c r="K102" s="44" t="s">
        <v>231</v>
      </c>
      <c r="L102" s="35"/>
    </row>
    <row r="103" spans="10:12">
      <c r="J103" s="41" t="s">
        <v>605</v>
      </c>
      <c r="K103" s="44" t="s">
        <v>230</v>
      </c>
      <c r="L103" s="35"/>
    </row>
    <row r="104" spans="10:12">
      <c r="J104" s="41" t="s">
        <v>605</v>
      </c>
      <c r="K104" s="44" t="s">
        <v>204</v>
      </c>
      <c r="L104" s="35"/>
    </row>
    <row r="105" spans="10:12">
      <c r="J105" s="41" t="s">
        <v>605</v>
      </c>
      <c r="K105" s="53" t="s">
        <v>1131</v>
      </c>
      <c r="L105" s="35"/>
    </row>
    <row r="106" spans="10:12">
      <c r="J106" s="41" t="s">
        <v>605</v>
      </c>
      <c r="K106" s="53" t="s">
        <v>1489</v>
      </c>
      <c r="L106" s="35"/>
    </row>
    <row r="107" spans="10:12">
      <c r="J107" s="41" t="s">
        <v>605</v>
      </c>
      <c r="K107" s="53" t="s">
        <v>1490</v>
      </c>
      <c r="L107" s="35"/>
    </row>
    <row r="108" spans="10:12">
      <c r="J108" s="41" t="s">
        <v>605</v>
      </c>
      <c r="K108" s="53" t="s">
        <v>1487</v>
      </c>
      <c r="L108" s="35"/>
    </row>
    <row r="109" spans="10:12">
      <c r="J109" s="41" t="s">
        <v>605</v>
      </c>
      <c r="K109" s="44" t="s">
        <v>247</v>
      </c>
      <c r="L109" s="35"/>
    </row>
    <row r="110" spans="10:12">
      <c r="J110" s="41" t="s">
        <v>605</v>
      </c>
      <c r="K110" s="49" t="s">
        <v>63</v>
      </c>
      <c r="L110" s="35"/>
    </row>
    <row r="111" spans="10:12">
      <c r="J111" s="41" t="s">
        <v>605</v>
      </c>
      <c r="K111" s="45" t="s">
        <v>248</v>
      </c>
      <c r="L111" s="35"/>
    </row>
    <row r="112" spans="10:12">
      <c r="J112" s="41" t="s">
        <v>605</v>
      </c>
      <c r="K112" s="43" t="s">
        <v>77</v>
      </c>
      <c r="L112" s="35"/>
    </row>
    <row r="113" spans="10:12">
      <c r="J113" s="41" t="s">
        <v>605</v>
      </c>
      <c r="K113" s="44" t="s">
        <v>799</v>
      </c>
      <c r="L113" s="35"/>
    </row>
    <row r="114" spans="10:12">
      <c r="J114" s="41" t="s">
        <v>605</v>
      </c>
      <c r="K114" s="48" t="s">
        <v>64</v>
      </c>
      <c r="L114" s="35"/>
    </row>
    <row r="115" spans="10:12">
      <c r="J115" s="41" t="s">
        <v>605</v>
      </c>
      <c r="K115" s="44" t="s">
        <v>66</v>
      </c>
      <c r="L115" s="35"/>
    </row>
    <row r="116" spans="10:12">
      <c r="J116" s="41" t="s">
        <v>605</v>
      </c>
      <c r="K116" s="43" t="s">
        <v>65</v>
      </c>
      <c r="L116" s="35"/>
    </row>
    <row r="117" spans="10:12">
      <c r="J117" s="41" t="s">
        <v>605</v>
      </c>
      <c r="K117" s="43" t="s">
        <v>242</v>
      </c>
      <c r="L117" s="35"/>
    </row>
    <row r="118" spans="10:12" ht="27">
      <c r="J118" s="41" t="s">
        <v>605</v>
      </c>
      <c r="K118" s="50" t="s">
        <v>241</v>
      </c>
      <c r="L118" s="35"/>
    </row>
    <row r="119" spans="10:12">
      <c r="J119" s="41" t="s">
        <v>605</v>
      </c>
      <c r="K119" s="42" t="s">
        <v>200</v>
      </c>
      <c r="L119" s="35"/>
    </row>
    <row r="120" spans="10:12">
      <c r="J120" s="41" t="s">
        <v>605</v>
      </c>
      <c r="K120" s="47" t="s">
        <v>72</v>
      </c>
      <c r="L120" s="35"/>
    </row>
    <row r="121" spans="10:12">
      <c r="J121" s="41" t="s">
        <v>605</v>
      </c>
      <c r="K121" s="47" t="s">
        <v>128</v>
      </c>
      <c r="L121" s="35"/>
    </row>
    <row r="122" spans="10:12">
      <c r="J122" s="41" t="s">
        <v>605</v>
      </c>
      <c r="K122" s="48" t="s">
        <v>196</v>
      </c>
      <c r="L122" s="35"/>
    </row>
    <row r="123" spans="10:12">
      <c r="J123" s="41" t="s">
        <v>605</v>
      </c>
      <c r="K123" s="45" t="s">
        <v>205</v>
      </c>
      <c r="L123" s="35"/>
    </row>
    <row r="124" spans="10:12">
      <c r="J124" s="41" t="s">
        <v>605</v>
      </c>
      <c r="K124" s="48" t="s">
        <v>243</v>
      </c>
      <c r="L124" s="35"/>
    </row>
    <row r="125" spans="10:12">
      <c r="J125" s="41" t="s">
        <v>605</v>
      </c>
      <c r="K125" s="48" t="s">
        <v>60</v>
      </c>
      <c r="L125" s="35"/>
    </row>
    <row r="126" spans="10:12">
      <c r="J126" s="41" t="s">
        <v>605</v>
      </c>
      <c r="K126" s="48" t="s">
        <v>61</v>
      </c>
      <c r="L126" s="35"/>
    </row>
    <row r="127" spans="10:12">
      <c r="J127" s="41" t="s">
        <v>605</v>
      </c>
      <c r="K127" s="263" t="s">
        <v>1493</v>
      </c>
      <c r="L127" s="35"/>
    </row>
    <row r="128" spans="10:12">
      <c r="J128" s="41" t="s">
        <v>605</v>
      </c>
      <c r="K128" s="46" t="s">
        <v>207</v>
      </c>
      <c r="L128" s="35"/>
    </row>
    <row r="129" spans="1:12">
      <c r="J129" s="41" t="s">
        <v>605</v>
      </c>
      <c r="K129" s="51" t="s">
        <v>800</v>
      </c>
      <c r="L129" s="35"/>
    </row>
    <row r="130" spans="1:12">
      <c r="J130" s="41" t="s">
        <v>605</v>
      </c>
      <c r="K130" s="52" t="s">
        <v>788</v>
      </c>
      <c r="L130" s="35"/>
    </row>
    <row r="131" spans="1:12">
      <c r="J131" s="41" t="s">
        <v>605</v>
      </c>
      <c r="K131" s="53" t="s">
        <v>787</v>
      </c>
      <c r="L131" s="35"/>
    </row>
    <row r="132" spans="1:12">
      <c r="J132" s="41" t="s">
        <v>605</v>
      </c>
      <c r="K132" s="44" t="s">
        <v>223</v>
      </c>
      <c r="L132" s="35"/>
    </row>
    <row r="133" spans="1:12">
      <c r="J133" s="41" t="s">
        <v>605</v>
      </c>
      <c r="K133" s="45" t="s">
        <v>313</v>
      </c>
      <c r="L133" s="35"/>
    </row>
    <row r="134" spans="1:12">
      <c r="J134" s="41" t="s">
        <v>605</v>
      </c>
      <c r="K134" s="44" t="s">
        <v>178</v>
      </c>
      <c r="L134" s="35"/>
    </row>
    <row r="135" spans="1:12">
      <c r="J135" s="41" t="s">
        <v>605</v>
      </c>
      <c r="K135" s="44" t="s">
        <v>179</v>
      </c>
      <c r="L135" s="35"/>
    </row>
    <row r="136" spans="1:12">
      <c r="J136" s="36" t="s">
        <v>605</v>
      </c>
      <c r="K136" s="36" t="s">
        <v>180</v>
      </c>
      <c r="L136" s="35"/>
    </row>
    <row r="137" spans="1:12">
      <c r="J137" s="36" t="s">
        <v>605</v>
      </c>
      <c r="K137" s="36" t="s">
        <v>252</v>
      </c>
      <c r="L137" s="35"/>
    </row>
    <row r="138" spans="1:12">
      <c r="J138" s="36" t="s">
        <v>605</v>
      </c>
      <c r="K138" s="36" t="s">
        <v>201</v>
      </c>
      <c r="L138" s="35"/>
    </row>
    <row r="139" spans="1:12">
      <c r="J139" s="36" t="s">
        <v>605</v>
      </c>
      <c r="K139" s="36" t="s">
        <v>73</v>
      </c>
    </row>
    <row r="140" spans="1:12">
      <c r="J140" s="36" t="s">
        <v>605</v>
      </c>
      <c r="K140" s="36" t="s">
        <v>210</v>
      </c>
    </row>
    <row r="141" spans="1:12" ht="13.5" customHeight="1">
      <c r="J141" s="36" t="s">
        <v>605</v>
      </c>
      <c r="K141" s="36" t="s">
        <v>197</v>
      </c>
    </row>
    <row r="142" spans="1:12" customFormat="1" ht="13.5" customHeight="1">
      <c r="A142" s="20"/>
      <c r="B142" s="66"/>
      <c r="J142" s="20" t="s">
        <v>605</v>
      </c>
      <c r="K142" s="66" t="s">
        <v>806</v>
      </c>
    </row>
    <row r="143" spans="1:12" customFormat="1">
      <c r="A143" s="20"/>
      <c r="B143" s="66"/>
      <c r="J143" s="20" t="s">
        <v>605</v>
      </c>
      <c r="K143" s="66" t="s">
        <v>807</v>
      </c>
    </row>
    <row r="144" spans="1:12" customFormat="1">
      <c r="A144" s="20"/>
      <c r="B144" s="66"/>
      <c r="J144" s="20" t="s">
        <v>605</v>
      </c>
      <c r="K144" s="66" t="s">
        <v>808</v>
      </c>
    </row>
    <row r="145" spans="1:14" customFormat="1">
      <c r="A145" s="20"/>
      <c r="B145" s="66"/>
      <c r="J145" s="20" t="s">
        <v>605</v>
      </c>
      <c r="K145" s="66" t="s">
        <v>809</v>
      </c>
    </row>
    <row r="146" spans="1:14" customFormat="1">
      <c r="A146" s="20"/>
      <c r="B146" s="66"/>
      <c r="J146" s="20" t="s">
        <v>605</v>
      </c>
      <c r="K146" s="66" t="s">
        <v>810</v>
      </c>
    </row>
    <row r="148" spans="1:14">
      <c r="J148"/>
      <c r="K148"/>
    </row>
    <row r="149" spans="1:14" ht="13.5" customHeight="1">
      <c r="J149"/>
      <c r="K149"/>
      <c r="M149" s="35" t="s">
        <v>593</v>
      </c>
      <c r="N149" s="36">
        <v>50</v>
      </c>
    </row>
    <row r="150" spans="1:14">
      <c r="J150"/>
      <c r="K150"/>
      <c r="M150" s="36" t="s">
        <v>30</v>
      </c>
      <c r="N150" s="36">
        <v>30</v>
      </c>
    </row>
    <row r="151" spans="1:14">
      <c r="J151"/>
      <c r="K151"/>
      <c r="M151" s="36" t="s">
        <v>31</v>
      </c>
      <c r="N151" s="36">
        <v>20</v>
      </c>
    </row>
    <row r="152" spans="1:14">
      <c r="J152"/>
      <c r="K152"/>
      <c r="M152" s="36" t="s">
        <v>32</v>
      </c>
      <c r="N152" s="36">
        <v>12</v>
      </c>
    </row>
    <row r="153" spans="1:14">
      <c r="M153" s="36" t="s">
        <v>33</v>
      </c>
      <c r="N153" s="36">
        <v>7</v>
      </c>
    </row>
    <row r="154" spans="1:14" ht="13.5" customHeight="1">
      <c r="M154" s="36" t="s">
        <v>34</v>
      </c>
      <c r="N154" s="36">
        <v>4</v>
      </c>
    </row>
    <row r="155" spans="1:14" ht="13.5" customHeight="1">
      <c r="M155" s="36" t="s">
        <v>35</v>
      </c>
      <c r="N155" s="36">
        <v>2</v>
      </c>
    </row>
    <row r="156" spans="1:14" ht="13.5" customHeight="1">
      <c r="M156" s="36" t="s">
        <v>36</v>
      </c>
      <c r="N156" s="36">
        <v>1</v>
      </c>
    </row>
    <row r="157" spans="1:14" ht="13.5" customHeight="1">
      <c r="M157" s="35" t="s">
        <v>1365</v>
      </c>
      <c r="N157" s="36">
        <v>20</v>
      </c>
    </row>
    <row r="158" spans="1:14" ht="13.5" customHeight="1">
      <c r="M158" s="35" t="s">
        <v>1363</v>
      </c>
      <c r="N158" s="36">
        <v>15</v>
      </c>
    </row>
    <row r="159" spans="1:14" ht="13.5" customHeight="1">
      <c r="M159" s="36" t="s">
        <v>37</v>
      </c>
      <c r="N159" s="36">
        <v>10</v>
      </c>
    </row>
    <row r="160" spans="1:14" ht="13.5" customHeight="1">
      <c r="M160" s="36" t="s">
        <v>38</v>
      </c>
      <c r="N160" s="36">
        <v>5</v>
      </c>
    </row>
    <row r="163" spans="16:17" ht="13.5" customHeight="1">
      <c r="P163" s="54" t="s">
        <v>11</v>
      </c>
    </row>
    <row r="164" spans="16:17">
      <c r="P164" s="54" t="s">
        <v>12</v>
      </c>
    </row>
    <row r="165" spans="16:17">
      <c r="P165" s="54" t="s">
        <v>14</v>
      </c>
    </row>
    <row r="166" spans="16:17">
      <c r="P166" s="54" t="s">
        <v>15</v>
      </c>
    </row>
    <row r="167" spans="16:17">
      <c r="P167" s="54" t="s">
        <v>16</v>
      </c>
    </row>
    <row r="168" spans="16:17">
      <c r="P168" s="54" t="s">
        <v>17</v>
      </c>
    </row>
    <row r="170" spans="16:17">
      <c r="Q170" s="35" t="s">
        <v>1541</v>
      </c>
    </row>
    <row r="171" spans="16:17">
      <c r="Q171" s="35" t="s">
        <v>1542</v>
      </c>
    </row>
  </sheetData>
  <sheetProtection password="CC25" sheet="1" objects="1" scenarios="1" selectLockedCells="1"/>
  <sortState ref="K40:K458">
    <sortCondition ref="K40:K458"/>
  </sortState>
  <phoneticPr fontId="14"/>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67"/>
  <sheetViews>
    <sheetView zoomScaleNormal="100" workbookViewId="0">
      <selection activeCell="N46" sqref="N46"/>
    </sheetView>
  </sheetViews>
  <sheetFormatPr defaultColWidth="9" defaultRowHeight="13.5"/>
  <cols>
    <col min="1" max="1" width="4.875" style="5" customWidth="1"/>
    <col min="2" max="2" width="4.75" style="5" customWidth="1"/>
    <col min="3" max="3" width="6.875" style="5" customWidth="1"/>
    <col min="4" max="7" width="5.75" style="5" customWidth="1"/>
    <col min="8" max="9" width="9" style="5"/>
    <col min="10" max="10" width="8.5" style="5" customWidth="1"/>
    <col min="11" max="11" width="6.375" style="5" customWidth="1"/>
    <col min="12" max="12" width="4.375" style="5" customWidth="1"/>
    <col min="13" max="13" width="2.625" style="5" customWidth="1"/>
    <col min="14" max="14" width="1.75" style="5" customWidth="1"/>
    <col min="15" max="16" width="6.375" style="5" customWidth="1"/>
    <col min="17" max="18" width="7.125" style="5" customWidth="1"/>
    <col min="19" max="19" width="2.375" style="5" customWidth="1"/>
    <col min="20" max="20" width="4.5" style="5" customWidth="1"/>
    <col min="21" max="21" width="12.125" style="5" customWidth="1"/>
    <col min="22" max="22" width="13.125" style="5" customWidth="1"/>
    <col min="23" max="23" width="17.5" style="5" hidden="1" customWidth="1"/>
    <col min="24" max="24" width="9" style="5" hidden="1" customWidth="1"/>
    <col min="25" max="25" width="8.5" style="5" hidden="1" customWidth="1"/>
    <col min="26" max="26" width="16.25" style="5" hidden="1" customWidth="1"/>
    <col min="27" max="27" width="2.875" style="5" customWidth="1"/>
    <col min="28" max="29" width="9" style="5"/>
    <col min="30" max="30" width="10.625" style="5" bestFit="1" customWidth="1"/>
    <col min="31" max="31" width="9" style="5"/>
    <col min="32" max="32" width="13.25" style="5" customWidth="1"/>
    <col min="33" max="33" width="6.625" style="5" customWidth="1"/>
    <col min="34" max="16384" width="9" style="5"/>
  </cols>
  <sheetData>
    <row r="1" spans="1:41" s="190" customFormat="1" ht="21.75" customHeight="1">
      <c r="A1" s="200"/>
      <c r="B1" s="200"/>
      <c r="C1" s="202"/>
      <c r="D1" s="200"/>
      <c r="E1" s="200"/>
      <c r="F1" s="200"/>
      <c r="G1" s="200"/>
      <c r="H1" s="200"/>
      <c r="I1" s="200"/>
      <c r="J1" s="200"/>
      <c r="K1" s="203"/>
      <c r="L1" s="203" t="s">
        <v>1393</v>
      </c>
      <c r="M1" s="418" t="str">
        <f>X63&amp;X64&amp;X65&amp;X66</f>
        <v>1800000R00000</v>
      </c>
      <c r="N1" s="419"/>
      <c r="O1" s="419"/>
      <c r="P1" s="419"/>
      <c r="Q1" s="419"/>
      <c r="R1" s="200" t="s">
        <v>1400</v>
      </c>
      <c r="S1" s="200"/>
      <c r="AB1" s="242" t="s">
        <v>1411</v>
      </c>
      <c r="AC1" s="243" t="s">
        <v>1412</v>
      </c>
      <c r="AD1" s="243" t="s">
        <v>1413</v>
      </c>
      <c r="AE1" s="243" t="s">
        <v>1414</v>
      </c>
      <c r="AF1" s="243" t="s">
        <v>1415</v>
      </c>
      <c r="AG1" s="243" t="s">
        <v>1416</v>
      </c>
      <c r="AH1" s="243" t="s">
        <v>1417</v>
      </c>
      <c r="AI1" s="243" t="s">
        <v>1418</v>
      </c>
      <c r="AJ1" s="243" t="s">
        <v>1419</v>
      </c>
      <c r="AK1" s="243" t="s">
        <v>1420</v>
      </c>
      <c r="AL1" s="243" t="s">
        <v>1421</v>
      </c>
      <c r="AM1" s="243" t="s">
        <v>1422</v>
      </c>
      <c r="AN1" s="243" t="s">
        <v>1423</v>
      </c>
      <c r="AO1" s="243" t="s">
        <v>1424</v>
      </c>
    </row>
    <row r="2" spans="1:41" s="190" customFormat="1" ht="13.5" customHeight="1">
      <c r="A2" s="200"/>
      <c r="B2" s="200"/>
      <c r="C2" s="202"/>
      <c r="D2" s="200"/>
      <c r="E2" s="200"/>
      <c r="F2" s="200"/>
      <c r="G2" s="200"/>
      <c r="H2" s="200"/>
      <c r="I2" s="200"/>
      <c r="J2" s="200"/>
      <c r="K2" s="204"/>
      <c r="L2" s="200"/>
      <c r="M2" s="200"/>
      <c r="N2" s="200"/>
      <c r="O2" s="205"/>
      <c r="P2" s="200"/>
      <c r="Q2" s="200"/>
      <c r="R2" s="200"/>
      <c r="S2" s="200"/>
      <c r="U2" s="241" t="s">
        <v>1407</v>
      </c>
      <c r="V2" s="244"/>
      <c r="AB2" s="247"/>
      <c r="AC2" s="247"/>
      <c r="AD2" s="239" t="str">
        <f>様式１!K11&amp;"高等学校"</f>
        <v>高等学校</v>
      </c>
      <c r="AE2" s="240">
        <f>様式１!K10</f>
        <v>0</v>
      </c>
      <c r="AF2" s="239" t="str">
        <f>M1</f>
        <v>1800000R00000</v>
      </c>
      <c r="AG2" s="240">
        <f>様式１!K19</f>
        <v>0</v>
      </c>
      <c r="AH2" s="239" t="str">
        <f>様式１!K15&amp;"  "&amp;様式１!O15</f>
        <v xml:space="preserve">  </v>
      </c>
      <c r="AI2" s="239">
        <f>様式１!K13</f>
        <v>0</v>
      </c>
      <c r="AJ2" s="239">
        <f>様式１!O13</f>
        <v>0</v>
      </c>
      <c r="AK2" s="239">
        <f>X62</f>
        <v>0</v>
      </c>
      <c r="AL2" s="239" t="str">
        <f>X67</f>
        <v/>
      </c>
      <c r="AM2" s="239">
        <f>R28</f>
        <v>0</v>
      </c>
      <c r="AN2" s="239">
        <f>R39</f>
        <v>0</v>
      </c>
      <c r="AO2" s="239">
        <f>R40</f>
        <v>0</v>
      </c>
    </row>
    <row r="3" spans="1:41" s="191" customFormat="1" ht="30.75" customHeight="1">
      <c r="A3" s="420" t="s">
        <v>1394</v>
      </c>
      <c r="B3" s="420"/>
      <c r="C3" s="420"/>
      <c r="D3" s="420"/>
      <c r="E3" s="420"/>
      <c r="F3" s="420"/>
      <c r="G3" s="420"/>
      <c r="H3" s="420"/>
      <c r="I3" s="420"/>
      <c r="J3" s="420"/>
      <c r="K3" s="420"/>
      <c r="L3" s="420"/>
      <c r="M3" s="420"/>
      <c r="N3" s="420"/>
      <c r="O3" s="420"/>
      <c r="P3" s="421"/>
      <c r="Q3" s="421"/>
      <c r="R3" s="421"/>
      <c r="S3" s="204"/>
      <c r="U3" s="245" t="s">
        <v>1426</v>
      </c>
      <c r="V3" s="246"/>
    </row>
    <row r="4" spans="1:41" s="192" customFormat="1">
      <c r="A4" s="206"/>
      <c r="B4" s="206"/>
      <c r="C4" s="207"/>
      <c r="D4" s="206"/>
      <c r="E4" s="206"/>
      <c r="F4" s="206"/>
      <c r="G4" s="206"/>
      <c r="H4" s="206"/>
      <c r="I4" s="206"/>
      <c r="J4" s="206"/>
      <c r="K4" s="206"/>
      <c r="L4" s="206"/>
      <c r="M4" s="206"/>
      <c r="N4" s="206"/>
      <c r="O4" s="206"/>
      <c r="P4" s="206"/>
      <c r="Q4" s="206"/>
      <c r="R4" s="206"/>
      <c r="S4" s="206"/>
    </row>
    <row r="5" spans="1:41" s="192" customFormat="1" ht="14.25">
      <c r="A5" s="208"/>
      <c r="B5" s="208"/>
      <c r="C5" s="209"/>
      <c r="D5" s="201"/>
      <c r="E5" s="201"/>
      <c r="F5" s="201"/>
      <c r="G5" s="201"/>
      <c r="H5" s="393" t="s">
        <v>1386</v>
      </c>
      <c r="I5" s="430"/>
      <c r="J5" s="206"/>
      <c r="K5" s="423" t="str">
        <f>IF(様式１!K7="","",様式１!K7)</f>
        <v/>
      </c>
      <c r="L5" s="424"/>
      <c r="M5" s="424"/>
      <c r="N5" s="424"/>
      <c r="O5" s="424"/>
      <c r="P5" s="210"/>
      <c r="Q5" s="211"/>
      <c r="R5" s="206"/>
      <c r="S5" s="206"/>
    </row>
    <row r="6" spans="1:41" s="192" customFormat="1" ht="14.25">
      <c r="A6" s="201"/>
      <c r="B6" s="201"/>
      <c r="C6" s="209"/>
      <c r="D6" s="201"/>
      <c r="E6" s="201"/>
      <c r="F6" s="201"/>
      <c r="G6" s="201"/>
      <c r="H6" s="393" t="s">
        <v>861</v>
      </c>
      <c r="I6" s="393"/>
      <c r="J6" s="208"/>
      <c r="K6" s="427" t="str">
        <f>様式１!K11&amp;"高等学校"</f>
        <v>高等学校</v>
      </c>
      <c r="L6" s="428"/>
      <c r="M6" s="428"/>
      <c r="N6" s="428"/>
      <c r="O6" s="428"/>
      <c r="P6" s="428"/>
      <c r="Q6" s="414"/>
      <c r="R6" s="414"/>
      <c r="S6" s="206"/>
    </row>
    <row r="7" spans="1:41" s="192" customFormat="1" ht="12" customHeight="1">
      <c r="A7" s="201"/>
      <c r="B7" s="201"/>
      <c r="C7" s="209"/>
      <c r="D7" s="201"/>
      <c r="E7" s="201"/>
      <c r="F7" s="201"/>
      <c r="G7" s="201"/>
      <c r="H7" s="431" t="s">
        <v>1395</v>
      </c>
      <c r="I7" s="432"/>
      <c r="J7" s="212"/>
      <c r="K7" s="425" t="str">
        <f>様式１!K13&amp;"  "&amp;様式１!O13</f>
        <v xml:space="preserve">  </v>
      </c>
      <c r="L7" s="426"/>
      <c r="M7" s="426"/>
      <c r="N7" s="426"/>
      <c r="O7" s="426"/>
      <c r="P7" s="426"/>
      <c r="Q7" s="426"/>
      <c r="R7" s="206"/>
      <c r="S7" s="206"/>
    </row>
    <row r="8" spans="1:41" s="192" customFormat="1" ht="14.25" customHeight="1">
      <c r="A8" s="201"/>
      <c r="B8" s="201"/>
      <c r="C8" s="209"/>
      <c r="D8" s="201"/>
      <c r="E8" s="201"/>
      <c r="F8" s="201"/>
      <c r="G8" s="201"/>
      <c r="H8" s="393" t="s">
        <v>1387</v>
      </c>
      <c r="I8" s="393"/>
      <c r="J8" s="201"/>
      <c r="K8" s="429" t="str">
        <f>様式１!K15&amp;"  "&amp;様式１!O15</f>
        <v xml:space="preserve">  </v>
      </c>
      <c r="L8" s="419"/>
      <c r="M8" s="419"/>
      <c r="N8" s="419"/>
      <c r="O8" s="419"/>
      <c r="P8" s="419"/>
      <c r="Q8" s="213"/>
      <c r="R8" s="94"/>
      <c r="S8" s="214"/>
    </row>
    <row r="9" spans="1:41" s="192" customFormat="1" ht="14.25">
      <c r="A9" s="201"/>
      <c r="B9" s="201"/>
      <c r="C9" s="209"/>
      <c r="D9" s="208"/>
      <c r="E9" s="201"/>
      <c r="F9" s="201"/>
      <c r="G9" s="201"/>
      <c r="H9" s="393" t="s">
        <v>1388</v>
      </c>
      <c r="I9" s="393"/>
      <c r="J9" s="201"/>
      <c r="K9" s="413" t="str">
        <f>様式１!K17&amp;"科 "&amp;様式１!N17&amp;" "&amp;様式１!O17</f>
        <v xml:space="preserve">科  </v>
      </c>
      <c r="L9" s="413"/>
      <c r="M9" s="413"/>
      <c r="N9" s="413"/>
      <c r="O9" s="414"/>
      <c r="P9" s="414"/>
      <c r="Q9" s="414"/>
      <c r="R9" s="414"/>
      <c r="S9" s="214"/>
    </row>
    <row r="10" spans="1:41" s="192" customFormat="1" ht="14.25">
      <c r="A10" s="201"/>
      <c r="B10" s="201"/>
      <c r="C10" s="209"/>
      <c r="D10" s="201"/>
      <c r="E10" s="201"/>
      <c r="F10" s="201"/>
      <c r="G10" s="201"/>
      <c r="H10" s="393" t="s">
        <v>1389</v>
      </c>
      <c r="I10" s="393"/>
      <c r="J10" s="211"/>
      <c r="K10" s="215" t="str">
        <f>IF(様式１!K19="","",様式１!K19)</f>
        <v/>
      </c>
      <c r="L10" s="215" t="s">
        <v>1390</v>
      </c>
      <c r="M10" s="215"/>
      <c r="N10" s="415" t="s">
        <v>590</v>
      </c>
      <c r="O10" s="416"/>
      <c r="P10" s="201" t="str">
        <f>IF(様式１!P19="","",様式１!P19)</f>
        <v/>
      </c>
      <c r="Q10" s="201"/>
      <c r="R10" s="206"/>
      <c r="S10" s="214"/>
    </row>
    <row r="11" spans="1:41" s="192" customFormat="1" ht="14.25">
      <c r="A11" s="201"/>
      <c r="B11" s="201"/>
      <c r="C11" s="209"/>
      <c r="D11" s="201"/>
      <c r="E11" s="201"/>
      <c r="F11" s="201"/>
      <c r="G11" s="201"/>
      <c r="H11" s="393" t="s">
        <v>1391</v>
      </c>
      <c r="I11" s="393"/>
      <c r="J11" s="201"/>
      <c r="K11" s="417" t="str">
        <f>IF(様式１!K21="","",様式１!K21)</f>
        <v/>
      </c>
      <c r="L11" s="417"/>
      <c r="M11" s="417"/>
      <c r="N11" s="414"/>
      <c r="O11" s="414"/>
      <c r="P11" s="201"/>
      <c r="Q11" s="201"/>
      <c r="R11" s="206"/>
      <c r="S11" s="206"/>
    </row>
    <row r="12" spans="1:41" s="192" customFormat="1" ht="21.75">
      <c r="A12" s="201"/>
      <c r="B12" s="201"/>
      <c r="C12" s="209"/>
      <c r="D12" s="201"/>
      <c r="E12" s="201"/>
      <c r="F12" s="201"/>
      <c r="G12" s="201"/>
      <c r="H12" s="201"/>
      <c r="I12" s="201"/>
      <c r="J12" s="201"/>
      <c r="K12" s="201"/>
      <c r="L12" s="201" ph="1"/>
      <c r="M12" s="211"/>
      <c r="N12" s="201"/>
      <c r="O12" s="201"/>
      <c r="P12" s="206"/>
      <c r="Q12" s="206"/>
      <c r="R12" s="206"/>
      <c r="S12" s="206"/>
    </row>
    <row r="13" spans="1:41" s="191" customFormat="1" ht="17.25">
      <c r="A13" s="204"/>
      <c r="B13" s="216" t="str">
        <f>X61&amp;様式１!C2&amp;様式１!D2&amp;様式１!E2&amp;"アグリマイスター顕彰制度において"</f>
        <v>上記の生徒は、平成30年度前期アグリマイスター顕彰制度において</v>
      </c>
      <c r="C13" s="217"/>
      <c r="D13" s="204"/>
      <c r="E13" s="204"/>
      <c r="F13" s="204"/>
      <c r="G13" s="204"/>
      <c r="H13" s="204"/>
      <c r="I13" s="204"/>
      <c r="J13" s="204"/>
      <c r="K13" s="204"/>
      <c r="L13" s="204"/>
      <c r="M13" s="204"/>
      <c r="N13" s="204"/>
      <c r="O13" s="204"/>
      <c r="P13" s="204"/>
      <c r="Q13" s="204"/>
      <c r="R13" s="204"/>
      <c r="S13" s="204"/>
    </row>
    <row r="14" spans="1:41" s="191" customFormat="1" ht="17.25">
      <c r="A14" s="204"/>
      <c r="B14" s="204" t="s">
        <v>1396</v>
      </c>
      <c r="C14" s="217"/>
      <c r="D14" s="204"/>
      <c r="E14" s="204"/>
      <c r="F14" s="422" t="str">
        <f>IF(X62=0,"",X62)</f>
        <v/>
      </c>
      <c r="G14" s="421"/>
      <c r="H14" s="204"/>
      <c r="I14" s="204" t="s">
        <v>1397</v>
      </c>
      <c r="J14" s="204"/>
      <c r="K14" s="204"/>
      <c r="L14" s="204"/>
      <c r="M14" s="204"/>
      <c r="N14" s="204"/>
      <c r="O14" s="204"/>
      <c r="P14" s="204"/>
      <c r="Q14" s="204"/>
      <c r="R14" s="204"/>
      <c r="S14" s="204"/>
    </row>
    <row r="15" spans="1:41" ht="14.25">
      <c r="A15" s="218"/>
      <c r="B15" s="218"/>
      <c r="C15" s="218"/>
      <c r="D15" s="218"/>
      <c r="E15" s="218"/>
      <c r="F15" s="218"/>
      <c r="G15" s="218"/>
      <c r="H15" s="219"/>
      <c r="I15" s="219"/>
      <c r="J15" s="218"/>
      <c r="K15" s="220"/>
      <c r="L15" s="221"/>
      <c r="M15" s="193"/>
      <c r="N15" s="194"/>
      <c r="O15" s="222"/>
      <c r="P15" s="222"/>
      <c r="Q15" s="218"/>
      <c r="R15" s="222"/>
      <c r="S15" s="199"/>
    </row>
    <row r="16" spans="1:41" ht="15" thickBot="1">
      <c r="A16" s="218"/>
      <c r="B16" s="218"/>
      <c r="C16" s="218"/>
      <c r="D16" s="218"/>
      <c r="E16" s="218"/>
      <c r="F16" s="218"/>
      <c r="G16" s="218"/>
      <c r="H16" s="218"/>
      <c r="I16" s="218"/>
      <c r="J16" s="218"/>
      <c r="K16" s="218"/>
      <c r="L16" s="218"/>
      <c r="M16" s="218"/>
      <c r="N16" s="218"/>
      <c r="O16" s="218"/>
      <c r="P16" s="218"/>
      <c r="Q16" s="218"/>
      <c r="R16" s="222"/>
      <c r="S16" s="199"/>
    </row>
    <row r="17" spans="1:19" ht="15" thickBot="1">
      <c r="A17" s="195" t="s">
        <v>21</v>
      </c>
      <c r="B17" s="195" t="s">
        <v>22</v>
      </c>
      <c r="C17" s="195" t="s">
        <v>23</v>
      </c>
      <c r="D17" s="385" t="s">
        <v>24</v>
      </c>
      <c r="E17" s="386"/>
      <c r="F17" s="386"/>
      <c r="G17" s="387"/>
      <c r="H17" s="388" t="s">
        <v>25</v>
      </c>
      <c r="I17" s="388"/>
      <c r="J17" s="388"/>
      <c r="K17" s="385" t="s">
        <v>26</v>
      </c>
      <c r="L17" s="394"/>
      <c r="M17" s="394"/>
      <c r="N17" s="395"/>
      <c r="O17" s="385" t="s">
        <v>27</v>
      </c>
      <c r="P17" s="395"/>
      <c r="Q17" s="195" t="s">
        <v>28</v>
      </c>
      <c r="R17" s="195" t="s">
        <v>29</v>
      </c>
      <c r="S17" s="199"/>
    </row>
    <row r="18" spans="1:19" ht="41.1" customHeight="1" thickBot="1">
      <c r="A18" s="195">
        <v>1</v>
      </c>
      <c r="B18" s="403" t="s">
        <v>31</v>
      </c>
      <c r="C18" s="223" t="str">
        <f>IF(様式１!C30="","",様式１!C30)</f>
        <v/>
      </c>
      <c r="D18" s="389" t="str">
        <f>IF(様式１!D30="","",様式１!D30)</f>
        <v/>
      </c>
      <c r="E18" s="390" t="str">
        <f>IF(様式１!E30="","",様式１!E30)</f>
        <v/>
      </c>
      <c r="F18" s="390" t="str">
        <f>IF(様式１!F30="","",様式１!F30)</f>
        <v/>
      </c>
      <c r="G18" s="391" t="str">
        <f>IF(様式１!G30="","",様式１!G30)</f>
        <v/>
      </c>
      <c r="H18" s="389" t="str">
        <f>IF(様式１!H30="","",様式１!H30)</f>
        <v/>
      </c>
      <c r="I18" s="390" t="str">
        <f>IF(様式１!I30="","",様式１!I30)</f>
        <v/>
      </c>
      <c r="J18" s="391" t="str">
        <f>IF(様式１!J30="","",様式１!J30)</f>
        <v/>
      </c>
      <c r="K18" s="398" t="str">
        <f>IF(様式１!K30="","",様式１!K30)</f>
        <v/>
      </c>
      <c r="L18" s="399" t="str">
        <f>IF(様式１!L30="","",様式１!L30)</f>
        <v/>
      </c>
      <c r="M18" s="399" t="str">
        <f>IF(様式１!M30="","",様式１!M30)</f>
        <v/>
      </c>
      <c r="N18" s="399" t="str">
        <f>IF(様式１!N30="","",様式１!N30)</f>
        <v/>
      </c>
      <c r="O18" s="396" t="str">
        <f>IF(様式１!O30="","",様式１!O30)</f>
        <v/>
      </c>
      <c r="P18" s="397" t="str">
        <f>IF(様式１!P30="","",様式１!P30)</f>
        <v/>
      </c>
      <c r="Q18" s="197" t="str">
        <f>IF(様式１!Q30="","",様式１!Q30)</f>
        <v/>
      </c>
      <c r="R18" s="197" t="str">
        <f>IF(様式１!R30="","",様式１!R30)</f>
        <v/>
      </c>
      <c r="S18" s="224" t="str">
        <f>IF(ISERROR(Q18),"級・合格・賞は区分表にあるものを入力してください","")</f>
        <v/>
      </c>
    </row>
    <row r="19" spans="1:19" ht="41.1" customHeight="1" thickBot="1">
      <c r="A19" s="195">
        <v>2</v>
      </c>
      <c r="B19" s="404"/>
      <c r="C19" s="225" t="str">
        <f>IF(様式１!C31="","",様式１!C31)</f>
        <v/>
      </c>
      <c r="D19" s="389" t="str">
        <f>IF(様式１!D31="","",様式１!D31)</f>
        <v/>
      </c>
      <c r="E19" s="390" t="str">
        <f>IF(様式１!E31="","",様式１!E31)</f>
        <v/>
      </c>
      <c r="F19" s="390" t="str">
        <f>IF(様式１!F31="","",様式１!F31)</f>
        <v/>
      </c>
      <c r="G19" s="391" t="str">
        <f>IF(様式１!G31="","",様式１!G31)</f>
        <v/>
      </c>
      <c r="H19" s="389" t="str">
        <f>IF(様式１!H31="","",様式１!H31)</f>
        <v/>
      </c>
      <c r="I19" s="390" t="str">
        <f>IF(様式１!I31="","",様式１!I31)</f>
        <v/>
      </c>
      <c r="J19" s="391" t="str">
        <f>IF(様式１!J31="","",様式１!J31)</f>
        <v/>
      </c>
      <c r="K19" s="398" t="str">
        <f>IF(様式１!K31="","",様式１!K31)</f>
        <v/>
      </c>
      <c r="L19" s="399" t="str">
        <f>IF(様式１!L31="","",様式１!L31)</f>
        <v/>
      </c>
      <c r="M19" s="399" t="str">
        <f>IF(様式１!M31="","",様式１!M31)</f>
        <v/>
      </c>
      <c r="N19" s="399" t="str">
        <f>IF(様式１!N31="","",様式１!N31)</f>
        <v/>
      </c>
      <c r="O19" s="396" t="str">
        <f>IF(様式１!O31="","",様式１!O31)</f>
        <v/>
      </c>
      <c r="P19" s="397" t="str">
        <f>IF(様式１!P31="","",様式１!P31)</f>
        <v/>
      </c>
      <c r="Q19" s="197" t="str">
        <f>IF(様式１!Q31="","",様式１!Q31)</f>
        <v/>
      </c>
      <c r="R19" s="197" t="str">
        <f>IF(様式１!R31="","",様式１!R31)</f>
        <v/>
      </c>
      <c r="S19" s="224" t="str">
        <f t="shared" ref="S19:S27" si="0">IF(ISERROR(Q19),"級・合格・賞は区分表にあるものを入力してください","")</f>
        <v/>
      </c>
    </row>
    <row r="20" spans="1:19" ht="41.1" customHeight="1" thickBot="1">
      <c r="A20" s="195">
        <v>3</v>
      </c>
      <c r="B20" s="404"/>
      <c r="C20" s="226" t="str">
        <f>IF(様式１!C32="","",様式１!C32)</f>
        <v/>
      </c>
      <c r="D20" s="392" t="str">
        <f>IF(様式１!D32="","",様式１!D32)</f>
        <v/>
      </c>
      <c r="E20" s="392" t="str">
        <f>IF(様式１!E32="","",様式１!E32)</f>
        <v/>
      </c>
      <c r="F20" s="392" t="str">
        <f>IF(様式１!F32="","",様式１!F32)</f>
        <v/>
      </c>
      <c r="G20" s="392" t="str">
        <f>IF(様式１!G32="","",様式１!G32)</f>
        <v/>
      </c>
      <c r="H20" s="389" t="str">
        <f>IF(様式１!H32="","",様式１!H32)</f>
        <v/>
      </c>
      <c r="I20" s="390" t="str">
        <f>IF(様式１!I32="","",様式１!I32)</f>
        <v/>
      </c>
      <c r="J20" s="391" t="str">
        <f>IF(様式１!J32="","",様式１!J32)</f>
        <v/>
      </c>
      <c r="K20" s="398" t="str">
        <f>IF(様式１!K32="","",様式１!K32)</f>
        <v/>
      </c>
      <c r="L20" s="399" t="str">
        <f>IF(様式１!L32="","",様式１!L32)</f>
        <v/>
      </c>
      <c r="M20" s="399" t="str">
        <f>IF(様式１!M32="","",様式１!M32)</f>
        <v/>
      </c>
      <c r="N20" s="399" t="str">
        <f>IF(様式１!N32="","",様式１!N32)</f>
        <v/>
      </c>
      <c r="O20" s="396" t="str">
        <f>IF(様式１!O32="","",様式１!O32)</f>
        <v/>
      </c>
      <c r="P20" s="397" t="str">
        <f>IF(様式１!P32="","",様式１!P32)</f>
        <v/>
      </c>
      <c r="Q20" s="197" t="str">
        <f>IF(様式１!Q32="","",様式１!Q32)</f>
        <v/>
      </c>
      <c r="R20" s="197" t="str">
        <f>IF(様式１!R32="","",様式１!R32)</f>
        <v/>
      </c>
      <c r="S20" s="224" t="str">
        <f t="shared" si="0"/>
        <v/>
      </c>
    </row>
    <row r="21" spans="1:19" ht="41.1" customHeight="1" thickBot="1">
      <c r="A21" s="195">
        <v>4</v>
      </c>
      <c r="B21" s="404"/>
      <c r="C21" s="225" t="str">
        <f>IF(様式１!C33="","",様式１!C33)</f>
        <v/>
      </c>
      <c r="D21" s="392" t="str">
        <f>IF(様式１!D33="","",様式１!D33)</f>
        <v/>
      </c>
      <c r="E21" s="392" t="str">
        <f>IF(様式１!E33="","",様式１!E33)</f>
        <v/>
      </c>
      <c r="F21" s="392" t="str">
        <f>IF(様式１!F33="","",様式１!F33)</f>
        <v/>
      </c>
      <c r="G21" s="392" t="str">
        <f>IF(様式１!G33="","",様式１!G33)</f>
        <v/>
      </c>
      <c r="H21" s="389" t="str">
        <f>IF(様式１!H33="","",様式１!H33)</f>
        <v/>
      </c>
      <c r="I21" s="390" t="str">
        <f>IF(様式１!I33="","",様式１!I33)</f>
        <v/>
      </c>
      <c r="J21" s="391" t="str">
        <f>IF(様式１!J33="","",様式１!J33)</f>
        <v/>
      </c>
      <c r="K21" s="398" t="str">
        <f>IF(様式１!K33="","",様式１!K33)</f>
        <v/>
      </c>
      <c r="L21" s="399" t="str">
        <f>IF(様式１!L33="","",様式１!L33)</f>
        <v/>
      </c>
      <c r="M21" s="399" t="str">
        <f>IF(様式１!M33="","",様式１!M33)</f>
        <v/>
      </c>
      <c r="N21" s="399" t="str">
        <f>IF(様式１!N33="","",様式１!N33)</f>
        <v/>
      </c>
      <c r="O21" s="396" t="str">
        <f>IF(様式１!O33="","",様式１!O33)</f>
        <v/>
      </c>
      <c r="P21" s="397" t="str">
        <f>IF(様式１!P33="","",様式１!P33)</f>
        <v/>
      </c>
      <c r="Q21" s="197" t="str">
        <f>IF(様式１!Q33="","",様式１!Q33)</f>
        <v/>
      </c>
      <c r="R21" s="197" t="str">
        <f>IF(様式１!R33="","",様式１!R33)</f>
        <v/>
      </c>
      <c r="S21" s="224" t="str">
        <f t="shared" si="0"/>
        <v/>
      </c>
    </row>
    <row r="22" spans="1:19" ht="41.1" customHeight="1" thickBot="1">
      <c r="A22" s="195">
        <v>5</v>
      </c>
      <c r="B22" s="404"/>
      <c r="C22" s="223" t="str">
        <f>IF(様式１!C34="","",様式１!C34)</f>
        <v/>
      </c>
      <c r="D22" s="392" t="str">
        <f>IF(様式１!D34="","",様式１!D34)</f>
        <v/>
      </c>
      <c r="E22" s="392" t="str">
        <f>IF(様式１!E34="","",様式１!E34)</f>
        <v/>
      </c>
      <c r="F22" s="392" t="str">
        <f>IF(様式１!F34="","",様式１!F34)</f>
        <v/>
      </c>
      <c r="G22" s="392" t="str">
        <f>IF(様式１!G34="","",様式１!G34)</f>
        <v/>
      </c>
      <c r="H22" s="389" t="str">
        <f>IF(様式１!H34="","",様式１!H34)</f>
        <v/>
      </c>
      <c r="I22" s="390" t="str">
        <f>IF(様式１!I34="","",様式１!I34)</f>
        <v/>
      </c>
      <c r="J22" s="391" t="str">
        <f>IF(様式１!J34="","",様式１!J34)</f>
        <v/>
      </c>
      <c r="K22" s="398" t="str">
        <f>IF(様式１!K34="","",様式１!K34)</f>
        <v/>
      </c>
      <c r="L22" s="399" t="str">
        <f>IF(様式１!L34="","",様式１!L34)</f>
        <v/>
      </c>
      <c r="M22" s="399" t="str">
        <f>IF(様式１!M34="","",様式１!M34)</f>
        <v/>
      </c>
      <c r="N22" s="399" t="str">
        <f>IF(様式１!N34="","",様式１!N34)</f>
        <v/>
      </c>
      <c r="O22" s="396" t="str">
        <f>IF(様式１!O34="","",様式１!O34)</f>
        <v/>
      </c>
      <c r="P22" s="397" t="str">
        <f>IF(様式１!P34="","",様式１!P34)</f>
        <v/>
      </c>
      <c r="Q22" s="197" t="str">
        <f>IF(様式１!Q34="","",様式１!Q34)</f>
        <v/>
      </c>
      <c r="R22" s="197" t="str">
        <f>IF(様式１!R34="","",様式１!R34)</f>
        <v/>
      </c>
      <c r="S22" s="224" t="str">
        <f t="shared" si="0"/>
        <v/>
      </c>
    </row>
    <row r="23" spans="1:19" ht="41.1" customHeight="1" thickBot="1">
      <c r="A23" s="195">
        <v>6</v>
      </c>
      <c r="B23" s="404"/>
      <c r="C23" s="225" t="str">
        <f>IF(様式１!C35="","",様式１!C35)</f>
        <v/>
      </c>
      <c r="D23" s="392" t="str">
        <f>IF(様式１!D35="","",様式１!D35)</f>
        <v/>
      </c>
      <c r="E23" s="392" t="str">
        <f>IF(様式１!E35="","",様式１!E35)</f>
        <v/>
      </c>
      <c r="F23" s="392" t="str">
        <f>IF(様式１!F35="","",様式１!F35)</f>
        <v/>
      </c>
      <c r="G23" s="392" t="str">
        <f>IF(様式１!G35="","",様式１!G35)</f>
        <v/>
      </c>
      <c r="H23" s="389" t="str">
        <f>IF(様式１!H35="","",様式１!H35)</f>
        <v/>
      </c>
      <c r="I23" s="390" t="str">
        <f>IF(様式１!I35="","",様式１!I35)</f>
        <v/>
      </c>
      <c r="J23" s="391" t="str">
        <f>IF(様式１!J35="","",様式１!J35)</f>
        <v/>
      </c>
      <c r="K23" s="398" t="str">
        <f>IF(様式１!K35="","",様式１!K35)</f>
        <v/>
      </c>
      <c r="L23" s="399" t="str">
        <f>IF(様式１!L35="","",様式１!L35)</f>
        <v/>
      </c>
      <c r="M23" s="399" t="str">
        <f>IF(様式１!M35="","",様式１!M35)</f>
        <v/>
      </c>
      <c r="N23" s="399" t="str">
        <f>IF(様式１!N35="","",様式１!N35)</f>
        <v/>
      </c>
      <c r="O23" s="396" t="str">
        <f>IF(様式１!O35="","",様式１!O35)</f>
        <v/>
      </c>
      <c r="P23" s="397" t="str">
        <f>IF(様式１!P35="","",様式１!P35)</f>
        <v/>
      </c>
      <c r="Q23" s="197" t="str">
        <f>IF(様式１!Q35="","",様式１!Q35)</f>
        <v/>
      </c>
      <c r="R23" s="197" t="str">
        <f>IF(様式１!R35="","",様式１!R35)</f>
        <v/>
      </c>
      <c r="S23" s="224" t="str">
        <f t="shared" si="0"/>
        <v/>
      </c>
    </row>
    <row r="24" spans="1:19" ht="41.1" customHeight="1" thickBot="1">
      <c r="A24" s="195">
        <v>7</v>
      </c>
      <c r="B24" s="404"/>
      <c r="C24" s="225" t="str">
        <f>IF(様式１!C36="","",様式１!C36)</f>
        <v/>
      </c>
      <c r="D24" s="392" t="str">
        <f>IF(様式１!D36="","",様式１!D36)</f>
        <v/>
      </c>
      <c r="E24" s="392" t="str">
        <f>IF(様式１!E36="","",様式１!E36)</f>
        <v/>
      </c>
      <c r="F24" s="392" t="str">
        <f>IF(様式１!F36="","",様式１!F36)</f>
        <v/>
      </c>
      <c r="G24" s="392" t="str">
        <f>IF(様式１!G36="","",様式１!G36)</f>
        <v/>
      </c>
      <c r="H24" s="389" t="str">
        <f>IF(様式１!H36="","",様式１!H36)</f>
        <v/>
      </c>
      <c r="I24" s="390" t="str">
        <f>IF(様式１!I36="","",様式１!I36)</f>
        <v/>
      </c>
      <c r="J24" s="391" t="str">
        <f>IF(様式１!J36="","",様式１!J36)</f>
        <v/>
      </c>
      <c r="K24" s="398" t="str">
        <f>IF(様式１!K36="","",様式１!K36)</f>
        <v/>
      </c>
      <c r="L24" s="399" t="str">
        <f>IF(様式１!L36="","",様式１!L36)</f>
        <v/>
      </c>
      <c r="M24" s="399" t="str">
        <f>IF(様式１!M36="","",様式１!M36)</f>
        <v/>
      </c>
      <c r="N24" s="399" t="str">
        <f>IF(様式１!N36="","",様式１!N36)</f>
        <v/>
      </c>
      <c r="O24" s="396" t="str">
        <f>IF(様式１!O36="","",様式１!O36)</f>
        <v/>
      </c>
      <c r="P24" s="397" t="str">
        <f>IF(様式１!P36="","",様式１!P36)</f>
        <v/>
      </c>
      <c r="Q24" s="197" t="str">
        <f>IF(様式１!Q36="","",様式１!Q36)</f>
        <v/>
      </c>
      <c r="R24" s="197" t="str">
        <f>IF(様式１!R36="","",様式１!R36)</f>
        <v/>
      </c>
      <c r="S24" s="224" t="str">
        <f t="shared" si="0"/>
        <v/>
      </c>
    </row>
    <row r="25" spans="1:19" ht="41.1" customHeight="1" thickBot="1">
      <c r="A25" s="195">
        <v>8</v>
      </c>
      <c r="B25" s="404"/>
      <c r="C25" s="225" t="str">
        <f>IF(様式１!C37="","",様式１!C37)</f>
        <v/>
      </c>
      <c r="D25" s="392" t="str">
        <f>IF(様式１!D37="","",様式１!D37)</f>
        <v/>
      </c>
      <c r="E25" s="392" t="str">
        <f>IF(様式１!E37="","",様式１!E37)</f>
        <v/>
      </c>
      <c r="F25" s="392" t="str">
        <f>IF(様式１!F37="","",様式１!F37)</f>
        <v/>
      </c>
      <c r="G25" s="392" t="str">
        <f>IF(様式１!G37="","",様式１!G37)</f>
        <v/>
      </c>
      <c r="H25" s="389" t="str">
        <f>IF(様式１!H37="","",様式１!H37)</f>
        <v/>
      </c>
      <c r="I25" s="390" t="str">
        <f>IF(様式１!I37="","",様式１!I37)</f>
        <v/>
      </c>
      <c r="J25" s="391" t="str">
        <f>IF(様式１!J37="","",様式１!J37)</f>
        <v/>
      </c>
      <c r="K25" s="398" t="str">
        <f>IF(様式１!K37="","",様式１!K37)</f>
        <v/>
      </c>
      <c r="L25" s="399" t="str">
        <f>IF(様式１!L37="","",様式１!L37)</f>
        <v/>
      </c>
      <c r="M25" s="399" t="str">
        <f>IF(様式１!M37="","",様式１!M37)</f>
        <v/>
      </c>
      <c r="N25" s="399" t="str">
        <f>IF(様式１!N37="","",様式１!N37)</f>
        <v/>
      </c>
      <c r="O25" s="396" t="str">
        <f>IF(様式１!O37="","",様式１!O37)</f>
        <v/>
      </c>
      <c r="P25" s="397" t="str">
        <f>IF(様式１!P37="","",様式１!P37)</f>
        <v/>
      </c>
      <c r="Q25" s="197" t="str">
        <f>IF(様式１!Q37="","",様式１!Q37)</f>
        <v/>
      </c>
      <c r="R25" s="197" t="str">
        <f>IF(様式１!R37="","",様式１!R37)</f>
        <v/>
      </c>
      <c r="S25" s="224" t="str">
        <f t="shared" si="0"/>
        <v/>
      </c>
    </row>
    <row r="26" spans="1:19" ht="41.1" customHeight="1" thickBot="1">
      <c r="A26" s="195">
        <v>9</v>
      </c>
      <c r="B26" s="404"/>
      <c r="C26" s="225" t="str">
        <f>IF(様式１!C38="","",様式１!C38)</f>
        <v/>
      </c>
      <c r="D26" s="392" t="str">
        <f>IF(様式１!D38="","",様式１!D38)</f>
        <v/>
      </c>
      <c r="E26" s="392" t="str">
        <f>IF(様式１!E38="","",様式１!E38)</f>
        <v/>
      </c>
      <c r="F26" s="392" t="str">
        <f>IF(様式１!F38="","",様式１!F38)</f>
        <v/>
      </c>
      <c r="G26" s="392" t="str">
        <f>IF(様式１!G38="","",様式１!G38)</f>
        <v/>
      </c>
      <c r="H26" s="389" t="str">
        <f>IF(様式１!H38="","",様式１!H38)</f>
        <v/>
      </c>
      <c r="I26" s="390" t="str">
        <f>IF(様式１!I38="","",様式１!I38)</f>
        <v/>
      </c>
      <c r="J26" s="391" t="str">
        <f>IF(様式１!J38="","",様式１!J38)</f>
        <v/>
      </c>
      <c r="K26" s="398" t="str">
        <f>IF(様式１!K38="","",様式１!K38)</f>
        <v/>
      </c>
      <c r="L26" s="399" t="str">
        <f>IF(様式１!L38="","",様式１!L38)</f>
        <v/>
      </c>
      <c r="M26" s="399" t="str">
        <f>IF(様式１!M38="","",様式１!M38)</f>
        <v/>
      </c>
      <c r="N26" s="399" t="str">
        <f>IF(様式１!N38="","",様式１!N38)</f>
        <v/>
      </c>
      <c r="O26" s="396" t="str">
        <f>IF(様式１!O38="","",様式１!O38)</f>
        <v/>
      </c>
      <c r="P26" s="397" t="str">
        <f>IF(様式１!P38="","",様式１!P38)</f>
        <v/>
      </c>
      <c r="Q26" s="197" t="str">
        <f>IF(様式１!Q38="","",様式１!Q38)</f>
        <v/>
      </c>
      <c r="R26" s="197" t="str">
        <f>IF(様式１!R38="","",様式１!R38)</f>
        <v/>
      </c>
      <c r="S26" s="224" t="str">
        <f t="shared" si="0"/>
        <v/>
      </c>
    </row>
    <row r="27" spans="1:19" ht="41.1" customHeight="1" thickBot="1">
      <c r="A27" s="195">
        <v>10</v>
      </c>
      <c r="B27" s="405"/>
      <c r="C27" s="225" t="str">
        <f>IF(様式１!C39="","",様式１!C39)</f>
        <v/>
      </c>
      <c r="D27" s="392" t="str">
        <f>IF(様式１!D39="","",様式１!D39)</f>
        <v/>
      </c>
      <c r="E27" s="392" t="str">
        <f>IF(様式１!E39="","",様式１!E39)</f>
        <v/>
      </c>
      <c r="F27" s="392" t="str">
        <f>IF(様式１!F39="","",様式１!F39)</f>
        <v/>
      </c>
      <c r="G27" s="392" t="str">
        <f>IF(様式１!G39="","",様式１!G39)</f>
        <v/>
      </c>
      <c r="H27" s="389" t="str">
        <f>IF(様式１!H39="","",様式１!H39)</f>
        <v/>
      </c>
      <c r="I27" s="390" t="str">
        <f>IF(様式１!I39="","",様式１!I39)</f>
        <v/>
      </c>
      <c r="J27" s="391" t="str">
        <f>IF(様式１!J39="","",様式１!J39)</f>
        <v/>
      </c>
      <c r="K27" s="398" t="str">
        <f>IF(様式１!K39="","",様式１!K39)</f>
        <v/>
      </c>
      <c r="L27" s="399" t="str">
        <f>IF(様式１!L39="","",様式１!L39)</f>
        <v/>
      </c>
      <c r="M27" s="399" t="str">
        <f>IF(様式１!M39="","",様式１!M39)</f>
        <v/>
      </c>
      <c r="N27" s="399" t="str">
        <f>IF(様式１!N39="","",様式１!N39)</f>
        <v/>
      </c>
      <c r="O27" s="396" t="str">
        <f>IF(様式１!O39="","",様式１!O39)</f>
        <v/>
      </c>
      <c r="P27" s="397" t="str">
        <f>IF(様式１!P39="","",様式１!P39)</f>
        <v/>
      </c>
      <c r="Q27" s="197" t="str">
        <f>IF(様式１!Q39="","",様式１!Q39)</f>
        <v/>
      </c>
      <c r="R27" s="197" t="str">
        <f>IF(様式１!R39="","",様式１!R39)</f>
        <v/>
      </c>
      <c r="S27" s="224" t="str">
        <f t="shared" si="0"/>
        <v/>
      </c>
    </row>
    <row r="28" spans="1:19" ht="15" thickBot="1">
      <c r="A28" s="410" t="s">
        <v>39</v>
      </c>
      <c r="B28" s="411"/>
      <c r="C28" s="411"/>
      <c r="D28" s="411"/>
      <c r="E28" s="411"/>
      <c r="F28" s="411"/>
      <c r="G28" s="411"/>
      <c r="H28" s="411"/>
      <c r="I28" s="411"/>
      <c r="J28" s="411"/>
      <c r="K28" s="411"/>
      <c r="L28" s="411"/>
      <c r="M28" s="411"/>
      <c r="N28" s="411"/>
      <c r="O28" s="411"/>
      <c r="P28" s="411"/>
      <c r="Q28" s="412"/>
      <c r="R28" s="227">
        <f>SUM(R18:R27)</f>
        <v>0</v>
      </c>
      <c r="S28" s="199"/>
    </row>
    <row r="29" spans="1:19" ht="41.1" customHeight="1" thickBot="1">
      <c r="A29" s="195">
        <v>1</v>
      </c>
      <c r="B29" s="403" t="s">
        <v>32</v>
      </c>
      <c r="C29" s="228" t="str">
        <f>IF(様式１!C41="","",様式１!C41)</f>
        <v/>
      </c>
      <c r="D29" s="409" t="str">
        <f>IF(様式１!D41="","",様式１!D41)</f>
        <v/>
      </c>
      <c r="E29" s="409" t="str">
        <f>IF(様式１!E41="","",様式１!E41)</f>
        <v/>
      </c>
      <c r="F29" s="409" t="str">
        <f>IF(様式１!F41="","",様式１!F41)</f>
        <v/>
      </c>
      <c r="G29" s="409" t="str">
        <f>IF(様式１!G41="","",様式１!G41)</f>
        <v/>
      </c>
      <c r="H29" s="400" t="str">
        <f>IF(様式１!H41="","",様式１!H41)</f>
        <v/>
      </c>
      <c r="I29" s="401" t="str">
        <f>IF(様式１!I41="","",様式１!I41)</f>
        <v/>
      </c>
      <c r="J29" s="402" t="str">
        <f>IF(様式１!J41="","",様式１!J41)</f>
        <v/>
      </c>
      <c r="K29" s="398" t="str">
        <f>IF(様式１!K41="","",様式１!K41)</f>
        <v/>
      </c>
      <c r="L29" s="406" t="str">
        <f>IF(様式１!L41="","",様式１!L41)</f>
        <v/>
      </c>
      <c r="M29" s="406" t="str">
        <f>IF(様式１!M41="","",様式１!M41)</f>
        <v/>
      </c>
      <c r="N29" s="407" t="str">
        <f>IF(様式１!N41="","",様式１!N41)</f>
        <v/>
      </c>
      <c r="O29" s="385" t="str">
        <f>IF(様式１!O41="","",様式１!O41)</f>
        <v/>
      </c>
      <c r="P29" s="408" t="str">
        <f>IF(様式１!P41="","",様式１!P41)</f>
        <v/>
      </c>
      <c r="Q29" s="196" t="str">
        <f>IF(様式１!Q41="","",様式１!Q41)</f>
        <v/>
      </c>
      <c r="R29" s="196" t="str">
        <f>IF(様式１!R41="","",様式１!R41)</f>
        <v/>
      </c>
      <c r="S29" s="224" t="str">
        <f t="shared" ref="S29:S38" si="1">IF(ISERROR(Q29),"級・合格・賞は区分表にあるものを入力してください","")</f>
        <v/>
      </c>
    </row>
    <row r="30" spans="1:19" ht="41.1" customHeight="1" thickBot="1">
      <c r="A30" s="195">
        <v>2</v>
      </c>
      <c r="B30" s="404"/>
      <c r="C30" s="228" t="str">
        <f>IF(様式１!C42="","",様式１!C42)</f>
        <v/>
      </c>
      <c r="D30" s="409" t="str">
        <f>IF(様式１!D42="","",様式１!D42)</f>
        <v/>
      </c>
      <c r="E30" s="409" t="str">
        <f>IF(様式１!E42="","",様式１!E42)</f>
        <v/>
      </c>
      <c r="F30" s="409" t="str">
        <f>IF(様式１!F42="","",様式１!F42)</f>
        <v/>
      </c>
      <c r="G30" s="409" t="str">
        <f>IF(様式１!G42="","",様式１!G42)</f>
        <v/>
      </c>
      <c r="H30" s="400" t="str">
        <f>IF(様式１!H42="","",様式１!H42)</f>
        <v/>
      </c>
      <c r="I30" s="401" t="str">
        <f>IF(様式１!I42="","",様式１!I42)</f>
        <v/>
      </c>
      <c r="J30" s="402" t="str">
        <f>IF(様式１!J42="","",様式１!J42)</f>
        <v/>
      </c>
      <c r="K30" s="398" t="str">
        <f>IF(様式１!K42="","",様式１!K42)</f>
        <v/>
      </c>
      <c r="L30" s="406" t="str">
        <f>IF(様式１!L42="","",様式１!L42)</f>
        <v/>
      </c>
      <c r="M30" s="406" t="str">
        <f>IF(様式１!M42="","",様式１!M42)</f>
        <v/>
      </c>
      <c r="N30" s="407" t="str">
        <f>IF(様式１!N42="","",様式１!N42)</f>
        <v/>
      </c>
      <c r="O30" s="385" t="str">
        <f>IF(様式１!O42="","",様式１!O42)</f>
        <v/>
      </c>
      <c r="P30" s="408" t="str">
        <f>IF(様式１!P42="","",様式１!P42)</f>
        <v/>
      </c>
      <c r="Q30" s="196" t="str">
        <f>IF(様式１!Q42="","",様式１!Q42)</f>
        <v/>
      </c>
      <c r="R30" s="196" t="str">
        <f>IF(様式１!R42="","",様式１!R42)</f>
        <v/>
      </c>
      <c r="S30" s="224" t="str">
        <f t="shared" si="1"/>
        <v/>
      </c>
    </row>
    <row r="31" spans="1:19" ht="41.1" customHeight="1" thickBot="1">
      <c r="A31" s="195">
        <v>3</v>
      </c>
      <c r="B31" s="404"/>
      <c r="C31" s="228" t="str">
        <f>IF(様式１!C43="","",様式１!C43)</f>
        <v/>
      </c>
      <c r="D31" s="409" t="str">
        <f>IF(様式１!D43="","",様式１!D43)</f>
        <v/>
      </c>
      <c r="E31" s="409" t="str">
        <f>IF(様式１!E43="","",様式１!E43)</f>
        <v/>
      </c>
      <c r="F31" s="409" t="str">
        <f>IF(様式１!F43="","",様式１!F43)</f>
        <v/>
      </c>
      <c r="G31" s="409" t="str">
        <f>IF(様式１!G43="","",様式１!G43)</f>
        <v/>
      </c>
      <c r="H31" s="400" t="str">
        <f>IF(様式１!H43="","",様式１!H43)</f>
        <v/>
      </c>
      <c r="I31" s="401" t="str">
        <f>IF(様式１!I43="","",様式１!I43)</f>
        <v/>
      </c>
      <c r="J31" s="402" t="str">
        <f>IF(様式１!J43="","",様式１!J43)</f>
        <v/>
      </c>
      <c r="K31" s="398" t="str">
        <f>IF(様式１!K43="","",様式１!K43)</f>
        <v/>
      </c>
      <c r="L31" s="406" t="str">
        <f>IF(様式１!L43="","",様式１!L43)</f>
        <v/>
      </c>
      <c r="M31" s="406" t="str">
        <f>IF(様式１!M43="","",様式１!M43)</f>
        <v/>
      </c>
      <c r="N31" s="407" t="str">
        <f>IF(様式１!N43="","",様式１!N43)</f>
        <v/>
      </c>
      <c r="O31" s="385" t="str">
        <f>IF(様式１!O43="","",様式１!O43)</f>
        <v/>
      </c>
      <c r="P31" s="408" t="str">
        <f>IF(様式１!P43="","",様式１!P43)</f>
        <v/>
      </c>
      <c r="Q31" s="196" t="str">
        <f>IF(様式１!Q43="","",様式１!Q43)</f>
        <v/>
      </c>
      <c r="R31" s="196" t="str">
        <f>IF(様式１!R43="","",様式１!R43)</f>
        <v/>
      </c>
      <c r="S31" s="224" t="str">
        <f t="shared" si="1"/>
        <v/>
      </c>
    </row>
    <row r="32" spans="1:19" ht="41.1" customHeight="1" thickBot="1">
      <c r="A32" s="195">
        <v>4</v>
      </c>
      <c r="B32" s="404"/>
      <c r="C32" s="228" t="str">
        <f>IF(様式１!C44="","",様式１!C44)</f>
        <v/>
      </c>
      <c r="D32" s="409" t="str">
        <f>IF(様式１!D44="","",様式１!D44)</f>
        <v/>
      </c>
      <c r="E32" s="409" t="str">
        <f>IF(様式１!E44="","",様式１!E44)</f>
        <v/>
      </c>
      <c r="F32" s="409" t="str">
        <f>IF(様式１!F44="","",様式１!F44)</f>
        <v/>
      </c>
      <c r="G32" s="409" t="str">
        <f>IF(様式１!G44="","",様式１!G44)</f>
        <v/>
      </c>
      <c r="H32" s="400" t="str">
        <f>IF(様式１!H44="","",様式１!H44)</f>
        <v/>
      </c>
      <c r="I32" s="401" t="str">
        <f>IF(様式１!I44="","",様式１!I44)</f>
        <v/>
      </c>
      <c r="J32" s="402" t="str">
        <f>IF(様式１!J44="","",様式１!J44)</f>
        <v/>
      </c>
      <c r="K32" s="398" t="str">
        <f>IF(様式１!K44="","",様式１!K44)</f>
        <v/>
      </c>
      <c r="L32" s="406" t="str">
        <f>IF(様式１!L44="","",様式１!L44)</f>
        <v/>
      </c>
      <c r="M32" s="406" t="str">
        <f>IF(様式１!M44="","",様式１!M44)</f>
        <v/>
      </c>
      <c r="N32" s="407" t="str">
        <f>IF(様式１!N44="","",様式１!N44)</f>
        <v/>
      </c>
      <c r="O32" s="385" t="str">
        <f>IF(様式１!O44="","",様式１!O44)</f>
        <v/>
      </c>
      <c r="P32" s="408" t="str">
        <f>IF(様式１!P44="","",様式１!P44)</f>
        <v/>
      </c>
      <c r="Q32" s="196" t="str">
        <f>IF(様式１!Q44="","",様式１!Q44)</f>
        <v/>
      </c>
      <c r="R32" s="196" t="str">
        <f>IF(様式１!R44="","",様式１!R44)</f>
        <v/>
      </c>
      <c r="S32" s="224" t="str">
        <f t="shared" si="1"/>
        <v/>
      </c>
    </row>
    <row r="33" spans="1:19" ht="41.1" customHeight="1" thickBot="1">
      <c r="A33" s="195">
        <v>5</v>
      </c>
      <c r="B33" s="404"/>
      <c r="C33" s="228" t="str">
        <f>IF(様式１!C45="","",様式１!C45)</f>
        <v/>
      </c>
      <c r="D33" s="409" t="str">
        <f>IF(様式１!D45="","",様式１!D45)</f>
        <v/>
      </c>
      <c r="E33" s="409" t="str">
        <f>IF(様式１!E45="","",様式１!E45)</f>
        <v/>
      </c>
      <c r="F33" s="409" t="str">
        <f>IF(様式１!F45="","",様式１!F45)</f>
        <v/>
      </c>
      <c r="G33" s="409" t="str">
        <f>IF(様式１!G45="","",様式１!G45)</f>
        <v/>
      </c>
      <c r="H33" s="400" t="str">
        <f>IF(様式１!H45="","",様式１!H45)</f>
        <v/>
      </c>
      <c r="I33" s="401" t="str">
        <f>IF(様式１!I45="","",様式１!I45)</f>
        <v/>
      </c>
      <c r="J33" s="402" t="str">
        <f>IF(様式１!J45="","",様式１!J45)</f>
        <v/>
      </c>
      <c r="K33" s="398" t="str">
        <f>IF(様式１!K45="","",様式１!K45)</f>
        <v/>
      </c>
      <c r="L33" s="406" t="str">
        <f>IF(様式１!L45="","",様式１!L45)</f>
        <v/>
      </c>
      <c r="M33" s="406" t="str">
        <f>IF(様式１!M45="","",様式１!M45)</f>
        <v/>
      </c>
      <c r="N33" s="407" t="str">
        <f>IF(様式１!N45="","",様式１!N45)</f>
        <v/>
      </c>
      <c r="O33" s="385" t="str">
        <f>IF(様式１!O45="","",様式１!O45)</f>
        <v/>
      </c>
      <c r="P33" s="408" t="str">
        <f>IF(様式１!P45="","",様式１!P45)</f>
        <v/>
      </c>
      <c r="Q33" s="196" t="str">
        <f>IF(様式１!Q45="","",様式１!Q45)</f>
        <v/>
      </c>
      <c r="R33" s="196" t="str">
        <f>IF(様式１!R45="","",様式１!R45)</f>
        <v/>
      </c>
      <c r="S33" s="224" t="str">
        <f t="shared" si="1"/>
        <v/>
      </c>
    </row>
    <row r="34" spans="1:19" ht="41.1" customHeight="1" thickBot="1">
      <c r="A34" s="195">
        <v>6</v>
      </c>
      <c r="B34" s="404"/>
      <c r="C34" s="228" t="str">
        <f>IF(様式１!C46="","",様式１!C46)</f>
        <v/>
      </c>
      <c r="D34" s="409" t="str">
        <f>IF(様式１!D46="","",様式１!D46)</f>
        <v/>
      </c>
      <c r="E34" s="409" t="str">
        <f>IF(様式１!E46="","",様式１!E46)</f>
        <v/>
      </c>
      <c r="F34" s="409" t="str">
        <f>IF(様式１!F46="","",様式１!F46)</f>
        <v/>
      </c>
      <c r="G34" s="409" t="str">
        <f>IF(様式１!G46="","",様式１!G46)</f>
        <v/>
      </c>
      <c r="H34" s="400" t="str">
        <f>IF(様式１!H46="","",様式１!H46)</f>
        <v/>
      </c>
      <c r="I34" s="401" t="str">
        <f>IF(様式１!I46="","",様式１!I46)</f>
        <v/>
      </c>
      <c r="J34" s="402" t="str">
        <f>IF(様式１!J46="","",様式１!J46)</f>
        <v/>
      </c>
      <c r="K34" s="398" t="str">
        <f>IF(様式１!K46="","",様式１!K46)</f>
        <v/>
      </c>
      <c r="L34" s="406" t="str">
        <f>IF(様式１!L46="","",様式１!L46)</f>
        <v/>
      </c>
      <c r="M34" s="406" t="str">
        <f>IF(様式１!M46="","",様式１!M46)</f>
        <v/>
      </c>
      <c r="N34" s="407" t="str">
        <f>IF(様式１!N46="","",様式１!N46)</f>
        <v/>
      </c>
      <c r="O34" s="385" t="str">
        <f>IF(様式１!O46="","",様式１!O46)</f>
        <v/>
      </c>
      <c r="P34" s="408" t="str">
        <f>IF(様式１!P46="","",様式１!P46)</f>
        <v/>
      </c>
      <c r="Q34" s="196" t="str">
        <f>IF(様式１!Q46="","",様式１!Q46)</f>
        <v/>
      </c>
      <c r="R34" s="196" t="str">
        <f>IF(様式１!R46="","",様式１!R46)</f>
        <v/>
      </c>
      <c r="S34" s="224" t="str">
        <f t="shared" si="1"/>
        <v/>
      </c>
    </row>
    <row r="35" spans="1:19" ht="41.1" customHeight="1" thickBot="1">
      <c r="A35" s="195">
        <v>7</v>
      </c>
      <c r="B35" s="404"/>
      <c r="C35" s="228" t="str">
        <f>IF(様式１!C47="","",様式１!C47)</f>
        <v/>
      </c>
      <c r="D35" s="409" t="str">
        <f>IF(様式１!D47="","",様式１!D47)</f>
        <v/>
      </c>
      <c r="E35" s="409" t="str">
        <f>IF(様式１!E47="","",様式１!E47)</f>
        <v/>
      </c>
      <c r="F35" s="409" t="str">
        <f>IF(様式１!F47="","",様式１!F47)</f>
        <v/>
      </c>
      <c r="G35" s="409" t="str">
        <f>IF(様式１!G47="","",様式１!G47)</f>
        <v/>
      </c>
      <c r="H35" s="400" t="str">
        <f>IF(様式１!H47="","",様式１!H47)</f>
        <v/>
      </c>
      <c r="I35" s="401" t="str">
        <f>IF(様式１!I47="","",様式１!I47)</f>
        <v/>
      </c>
      <c r="J35" s="402" t="str">
        <f>IF(様式１!J47="","",様式１!J47)</f>
        <v/>
      </c>
      <c r="K35" s="398" t="str">
        <f>IF(様式１!K47="","",様式１!K47)</f>
        <v/>
      </c>
      <c r="L35" s="406" t="str">
        <f>IF(様式１!L47="","",様式１!L47)</f>
        <v/>
      </c>
      <c r="M35" s="406" t="str">
        <f>IF(様式１!M47="","",様式１!M47)</f>
        <v/>
      </c>
      <c r="N35" s="407" t="str">
        <f>IF(様式１!N47="","",様式１!N47)</f>
        <v/>
      </c>
      <c r="O35" s="385" t="str">
        <f>IF(様式１!O47="","",様式１!O47)</f>
        <v/>
      </c>
      <c r="P35" s="408" t="str">
        <f>IF(様式１!P47="","",様式１!P47)</f>
        <v/>
      </c>
      <c r="Q35" s="196" t="str">
        <f>IF(様式１!Q47="","",様式１!Q47)</f>
        <v/>
      </c>
      <c r="R35" s="196" t="str">
        <f>IF(様式１!R47="","",様式１!R47)</f>
        <v/>
      </c>
      <c r="S35" s="224" t="str">
        <f t="shared" si="1"/>
        <v/>
      </c>
    </row>
    <row r="36" spans="1:19" ht="41.1" customHeight="1" thickBot="1">
      <c r="A36" s="195">
        <v>8</v>
      </c>
      <c r="B36" s="404"/>
      <c r="C36" s="228" t="str">
        <f>IF(様式１!C48="","",様式１!C48)</f>
        <v/>
      </c>
      <c r="D36" s="409" t="str">
        <f>IF(様式１!D48="","",様式１!D48)</f>
        <v/>
      </c>
      <c r="E36" s="409" t="str">
        <f>IF(様式１!E48="","",様式１!E48)</f>
        <v/>
      </c>
      <c r="F36" s="409" t="str">
        <f>IF(様式１!F48="","",様式１!F48)</f>
        <v/>
      </c>
      <c r="G36" s="409" t="str">
        <f>IF(様式１!G48="","",様式１!G48)</f>
        <v/>
      </c>
      <c r="H36" s="400" t="str">
        <f>IF(様式１!H48="","",様式１!H48)</f>
        <v/>
      </c>
      <c r="I36" s="401" t="str">
        <f>IF(様式１!I48="","",様式１!I48)</f>
        <v/>
      </c>
      <c r="J36" s="402" t="str">
        <f>IF(様式１!J48="","",様式１!J48)</f>
        <v/>
      </c>
      <c r="K36" s="398" t="str">
        <f>IF(様式１!K48="","",様式１!K48)</f>
        <v/>
      </c>
      <c r="L36" s="406" t="str">
        <f>IF(様式１!L48="","",様式１!L48)</f>
        <v/>
      </c>
      <c r="M36" s="406" t="str">
        <f>IF(様式１!M48="","",様式１!M48)</f>
        <v/>
      </c>
      <c r="N36" s="407" t="str">
        <f>IF(様式１!N48="","",様式１!N48)</f>
        <v/>
      </c>
      <c r="O36" s="385" t="str">
        <f>IF(様式１!O48="","",様式１!O48)</f>
        <v/>
      </c>
      <c r="P36" s="408" t="str">
        <f>IF(様式１!P48="","",様式１!P48)</f>
        <v/>
      </c>
      <c r="Q36" s="196" t="str">
        <f>IF(様式１!Q48="","",様式１!Q48)</f>
        <v/>
      </c>
      <c r="R36" s="196" t="str">
        <f>IF(様式１!R48="","",様式１!R48)</f>
        <v/>
      </c>
      <c r="S36" s="224" t="str">
        <f t="shared" si="1"/>
        <v/>
      </c>
    </row>
    <row r="37" spans="1:19" ht="41.1" customHeight="1" thickBot="1">
      <c r="A37" s="195">
        <v>9</v>
      </c>
      <c r="B37" s="404"/>
      <c r="C37" s="228" t="str">
        <f>IF(様式１!C49="","",様式１!C49)</f>
        <v/>
      </c>
      <c r="D37" s="409" t="str">
        <f>IF(様式１!D49="","",様式１!D49)</f>
        <v/>
      </c>
      <c r="E37" s="409" t="str">
        <f>IF(様式１!E49="","",様式１!E49)</f>
        <v/>
      </c>
      <c r="F37" s="409" t="str">
        <f>IF(様式１!F49="","",様式１!F49)</f>
        <v/>
      </c>
      <c r="G37" s="409" t="str">
        <f>IF(様式１!G49="","",様式１!G49)</f>
        <v/>
      </c>
      <c r="H37" s="400" t="str">
        <f>IF(様式１!H49="","",様式１!H49)</f>
        <v/>
      </c>
      <c r="I37" s="401" t="str">
        <f>IF(様式１!I49="","",様式１!I49)</f>
        <v/>
      </c>
      <c r="J37" s="402" t="str">
        <f>IF(様式１!J49="","",様式１!J49)</f>
        <v/>
      </c>
      <c r="K37" s="398" t="str">
        <f>IF(様式１!K49="","",様式１!K49)</f>
        <v/>
      </c>
      <c r="L37" s="406" t="str">
        <f>IF(様式１!L49="","",様式１!L49)</f>
        <v/>
      </c>
      <c r="M37" s="406" t="str">
        <f>IF(様式１!M49="","",様式１!M49)</f>
        <v/>
      </c>
      <c r="N37" s="407" t="str">
        <f>IF(様式１!N49="","",様式１!N49)</f>
        <v/>
      </c>
      <c r="O37" s="385" t="str">
        <f>IF(様式１!O49="","",様式１!O49)</f>
        <v/>
      </c>
      <c r="P37" s="408" t="str">
        <f>IF(様式１!P49="","",様式１!P49)</f>
        <v/>
      </c>
      <c r="Q37" s="196" t="str">
        <f>IF(様式１!Q49="","",様式１!Q49)</f>
        <v/>
      </c>
      <c r="R37" s="196" t="str">
        <f>IF(様式１!R49="","",様式１!R49)</f>
        <v/>
      </c>
      <c r="S37" s="224" t="str">
        <f t="shared" si="1"/>
        <v/>
      </c>
    </row>
    <row r="38" spans="1:19" ht="41.1" customHeight="1" thickBot="1">
      <c r="A38" s="195">
        <v>10</v>
      </c>
      <c r="B38" s="405"/>
      <c r="C38" s="228" t="str">
        <f>IF(様式１!C50="","",様式１!C50)</f>
        <v/>
      </c>
      <c r="D38" s="409" t="str">
        <f>IF(様式１!D50="","",様式１!D50)</f>
        <v/>
      </c>
      <c r="E38" s="409" t="str">
        <f>IF(様式１!E50="","",様式１!E50)</f>
        <v/>
      </c>
      <c r="F38" s="409" t="str">
        <f>IF(様式１!F50="","",様式１!F50)</f>
        <v/>
      </c>
      <c r="G38" s="409" t="str">
        <f>IF(様式１!G50="","",様式１!G50)</f>
        <v/>
      </c>
      <c r="H38" s="400" t="str">
        <f>IF(様式１!H50="","",様式１!H50)</f>
        <v/>
      </c>
      <c r="I38" s="401" t="str">
        <f>IF(様式１!I50="","",様式１!I50)</f>
        <v/>
      </c>
      <c r="J38" s="402" t="str">
        <f>IF(様式１!J50="","",様式１!J50)</f>
        <v/>
      </c>
      <c r="K38" s="398" t="str">
        <f>IF(様式１!K50="","",様式１!K50)</f>
        <v/>
      </c>
      <c r="L38" s="406" t="str">
        <f>IF(様式１!L50="","",様式１!L50)</f>
        <v/>
      </c>
      <c r="M38" s="406" t="str">
        <f>IF(様式１!M50="","",様式１!M50)</f>
        <v/>
      </c>
      <c r="N38" s="407" t="str">
        <f>IF(様式１!N50="","",様式１!N50)</f>
        <v/>
      </c>
      <c r="O38" s="385" t="str">
        <f>IF(様式１!O50="","",様式１!O50)</f>
        <v/>
      </c>
      <c r="P38" s="408" t="str">
        <f>IF(様式１!P50="","",様式１!P50)</f>
        <v/>
      </c>
      <c r="Q38" s="196" t="str">
        <f>IF(様式１!Q50="","",様式１!Q50)</f>
        <v/>
      </c>
      <c r="R38" s="196" t="str">
        <f>IF(様式１!R50="","",様式１!R50)</f>
        <v/>
      </c>
      <c r="S38" s="224" t="str">
        <f t="shared" si="1"/>
        <v/>
      </c>
    </row>
    <row r="39" spans="1:19" ht="15" thickBot="1">
      <c r="A39" s="410" t="s">
        <v>40</v>
      </c>
      <c r="B39" s="411"/>
      <c r="C39" s="411"/>
      <c r="D39" s="411"/>
      <c r="E39" s="411"/>
      <c r="F39" s="411"/>
      <c r="G39" s="411"/>
      <c r="H39" s="411"/>
      <c r="I39" s="411"/>
      <c r="J39" s="411"/>
      <c r="K39" s="411"/>
      <c r="L39" s="411"/>
      <c r="M39" s="411"/>
      <c r="N39" s="411"/>
      <c r="O39" s="411"/>
      <c r="P39" s="411"/>
      <c r="Q39" s="412"/>
      <c r="R39" s="227">
        <f>SUM(R29:R38)</f>
        <v>0</v>
      </c>
      <c r="S39" s="199"/>
    </row>
    <row r="40" spans="1:19" ht="15" thickBot="1">
      <c r="A40" s="410" t="s">
        <v>41</v>
      </c>
      <c r="B40" s="411"/>
      <c r="C40" s="411"/>
      <c r="D40" s="411"/>
      <c r="E40" s="411"/>
      <c r="F40" s="411"/>
      <c r="G40" s="411"/>
      <c r="H40" s="411"/>
      <c r="I40" s="411"/>
      <c r="J40" s="411"/>
      <c r="K40" s="411"/>
      <c r="L40" s="411"/>
      <c r="M40" s="411"/>
      <c r="N40" s="411"/>
      <c r="O40" s="411"/>
      <c r="P40" s="411"/>
      <c r="Q40" s="412"/>
      <c r="R40" s="227">
        <f>R28+R39</f>
        <v>0</v>
      </c>
      <c r="S40" s="199"/>
    </row>
    <row r="41" spans="1:19">
      <c r="A41" s="199"/>
      <c r="B41" s="199"/>
      <c r="C41" s="199"/>
      <c r="D41" s="199"/>
      <c r="E41" s="199"/>
      <c r="F41" s="199"/>
      <c r="G41" s="199"/>
      <c r="H41" s="199"/>
      <c r="I41" s="199"/>
      <c r="J41" s="199"/>
      <c r="K41" s="199"/>
      <c r="L41" s="199"/>
      <c r="M41" s="199"/>
      <c r="N41" s="199"/>
      <c r="O41" s="199"/>
      <c r="P41" s="199"/>
      <c r="Q41" s="199"/>
      <c r="R41" s="199"/>
      <c r="S41" s="199"/>
    </row>
    <row r="42" spans="1:19" s="191" customFormat="1" ht="17.25">
      <c r="A42" s="204"/>
      <c r="B42" s="204"/>
      <c r="C42" s="217"/>
      <c r="D42" s="204"/>
      <c r="E42" s="204"/>
      <c r="F42" s="204"/>
      <c r="G42" s="204"/>
      <c r="H42" s="204"/>
      <c r="I42" s="204"/>
      <c r="J42" s="204"/>
      <c r="K42" s="204" t="s">
        <v>1398</v>
      </c>
      <c r="L42" s="204"/>
      <c r="M42" s="204"/>
      <c r="N42" s="204"/>
      <c r="O42" s="383" t="str">
        <f>IF(V3="","",V3)</f>
        <v/>
      </c>
      <c r="P42" s="384"/>
      <c r="Q42" s="384"/>
      <c r="R42" s="384"/>
      <c r="S42" s="204"/>
    </row>
    <row r="43" spans="1:19" s="190" customFormat="1" ht="17.25">
      <c r="A43" s="200"/>
      <c r="B43" s="200"/>
      <c r="C43" s="202"/>
      <c r="D43" s="200"/>
      <c r="E43" s="200"/>
      <c r="F43" s="200"/>
      <c r="G43" s="200"/>
      <c r="H43" s="200"/>
      <c r="I43" s="200"/>
      <c r="J43" s="200"/>
      <c r="K43" s="200"/>
      <c r="L43" s="200"/>
      <c r="M43" s="200"/>
      <c r="N43" s="200"/>
      <c r="O43" s="200"/>
      <c r="P43" s="200"/>
      <c r="Q43" s="200"/>
      <c r="R43" s="200"/>
      <c r="S43" s="200"/>
    </row>
    <row r="44" spans="1:19" s="190" customFormat="1" ht="25.5" customHeight="1">
      <c r="A44" s="200"/>
      <c r="B44" s="200"/>
      <c r="C44" s="202"/>
      <c r="D44" s="200"/>
      <c r="E44" s="200"/>
      <c r="F44" s="200"/>
      <c r="G44" s="200"/>
      <c r="H44" s="200"/>
      <c r="I44" s="200"/>
      <c r="J44" s="200"/>
      <c r="K44" s="204" t="s">
        <v>1392</v>
      </c>
      <c r="L44" s="204"/>
      <c r="M44" s="204"/>
      <c r="N44" s="204"/>
      <c r="O44" s="200"/>
      <c r="P44" s="200"/>
      <c r="Q44" s="200"/>
      <c r="R44" s="200"/>
      <c r="S44" s="200"/>
    </row>
    <row r="45" spans="1:19" s="190" customFormat="1" ht="30.75" customHeight="1">
      <c r="A45" s="200"/>
      <c r="B45" s="200"/>
      <c r="C45" s="202"/>
      <c r="D45" s="200"/>
      <c r="E45" s="200"/>
      <c r="F45" s="200"/>
      <c r="G45" s="200"/>
      <c r="H45" s="200"/>
      <c r="I45" s="200"/>
      <c r="J45" s="200"/>
      <c r="K45" s="204" t="s">
        <v>1399</v>
      </c>
      <c r="L45" s="204"/>
      <c r="M45" s="204"/>
      <c r="N45" s="229" t="s">
        <v>1513</v>
      </c>
      <c r="O45" s="229"/>
      <c r="P45" s="200"/>
      <c r="Q45" s="200"/>
      <c r="R45" s="200"/>
      <c r="S45" s="200"/>
    </row>
    <row r="46" spans="1:19" s="190" customFormat="1" ht="17.25">
      <c r="A46" s="200"/>
      <c r="B46" s="200"/>
      <c r="C46" s="202"/>
      <c r="D46" s="200"/>
      <c r="E46" s="200"/>
      <c r="F46" s="200"/>
      <c r="G46" s="200"/>
      <c r="H46" s="200"/>
      <c r="I46" s="200"/>
      <c r="J46" s="200"/>
      <c r="K46" s="204"/>
      <c r="L46" s="204"/>
      <c r="M46" s="204"/>
      <c r="N46" s="230"/>
      <c r="O46" s="229"/>
      <c r="P46" s="200"/>
      <c r="Q46" s="200"/>
      <c r="R46" s="200"/>
      <c r="S46" s="200"/>
    </row>
    <row r="47" spans="1:19">
      <c r="A47" s="199"/>
      <c r="B47" s="199"/>
      <c r="C47" s="199"/>
      <c r="D47" s="199"/>
      <c r="E47" s="199"/>
      <c r="F47" s="199"/>
      <c r="G47" s="199"/>
      <c r="H47" s="199"/>
      <c r="I47" s="199"/>
      <c r="J47" s="199"/>
      <c r="K47" s="199"/>
      <c r="L47" s="199"/>
      <c r="M47" s="199"/>
      <c r="N47" s="199"/>
      <c r="O47" s="199"/>
      <c r="P47" s="199"/>
      <c r="Q47" s="199"/>
      <c r="R47" s="199"/>
      <c r="S47" s="199"/>
    </row>
    <row r="61" spans="23:27" ht="17.25">
      <c r="X61" s="191" t="s">
        <v>1484</v>
      </c>
    </row>
    <row r="62" spans="23:27">
      <c r="W62" s="5" t="s">
        <v>1403</v>
      </c>
      <c r="X62" s="5">
        <f>IF(AND(R28&gt;=40,R40&gt;=60),"プラチナ",IF(AND(R28&gt;=30,R40&gt;=45),"ゴールド",IF(AND(R28&gt;=20,R40&gt;=30),"シルバー",0)))</f>
        <v>0</v>
      </c>
    </row>
    <row r="63" spans="23:27">
      <c r="W63" s="5" t="s">
        <v>1405</v>
      </c>
      <c r="X63" s="71" t="str">
        <f>RIGHT(Y63,2)</f>
        <v>18</v>
      </c>
      <c r="Y63" s="232">
        <f>YEAR(Z63)</f>
        <v>2018</v>
      </c>
      <c r="Z63" s="5" t="str">
        <f>様式１!B2&amp;様式１!C2&amp;"年1月1日"</f>
        <v>平成30年1月1日</v>
      </c>
      <c r="AA63" s="231"/>
    </row>
    <row r="64" spans="23:27">
      <c r="W64" s="5" t="s">
        <v>1406</v>
      </c>
      <c r="X64" s="71" t="str">
        <f>TEXT(様式１!K10,"00000")</f>
        <v>00000</v>
      </c>
    </row>
    <row r="65" spans="23:24">
      <c r="W65" s="5" t="s">
        <v>1404</v>
      </c>
      <c r="X65" s="71" t="str">
        <f>IF(AND(R28&gt;=40,R40&gt;=60),"P",IF(AND(R28&gt;=30,R40&gt;=45),"G",IF(AND(R28&gt;=20,R40&gt;=30),"S","R")))</f>
        <v>R</v>
      </c>
    </row>
    <row r="66" spans="23:24">
      <c r="W66" s="5" t="s">
        <v>1407</v>
      </c>
      <c r="X66" s="238" t="str">
        <f>TEXT(V2,"00000")</f>
        <v>00000</v>
      </c>
    </row>
    <row r="67" spans="23:24">
      <c r="W67" s="5" t="s">
        <v>1425</v>
      </c>
      <c r="X67" s="5" t="str">
        <f>IF(AND(COUNTIF(様式１!$C$30:$C$39,"2101"),COUNTIF(様式１!$Q$30:$Q$39,"特級")),"特級",IF(AND(COUNTIF(様式１!$C$30:$C$39,"2101"),COUNTIF(様式１!$Q$30:$Q$39,"上級")),"上級",IF(AND(COUNTIF(様式１!$C$30:$C$39,"2101"),COUNTIF(様式１!$Q$30:$Q$39,"中級")),"中級",IF(AND(COUNTIF(様式１!$C$30:$C$39,"2101"),COUNTIF(様式１!$Q$30:$Q$39,"初級")),"初級",""))))</f>
        <v/>
      </c>
    </row>
  </sheetData>
  <mergeCells count="107">
    <mergeCell ref="K9:R9"/>
    <mergeCell ref="N10:O10"/>
    <mergeCell ref="K11:O11"/>
    <mergeCell ref="M1:Q1"/>
    <mergeCell ref="A3:R3"/>
    <mergeCell ref="F14:G14"/>
    <mergeCell ref="K5:O5"/>
    <mergeCell ref="K7:Q7"/>
    <mergeCell ref="K6:R6"/>
    <mergeCell ref="K8:P8"/>
    <mergeCell ref="H5:I5"/>
    <mergeCell ref="H6:I6"/>
    <mergeCell ref="H7:I7"/>
    <mergeCell ref="A39:Q39"/>
    <mergeCell ref="A40:Q40"/>
    <mergeCell ref="D36:G36"/>
    <mergeCell ref="H36:J36"/>
    <mergeCell ref="K36:N36"/>
    <mergeCell ref="O36:P36"/>
    <mergeCell ref="D37:G37"/>
    <mergeCell ref="H37:J37"/>
    <mergeCell ref="K37:N37"/>
    <mergeCell ref="O37:P37"/>
    <mergeCell ref="D32:G32"/>
    <mergeCell ref="H32:J32"/>
    <mergeCell ref="K32:N32"/>
    <mergeCell ref="O32:P32"/>
    <mergeCell ref="D33:G33"/>
    <mergeCell ref="H33:J33"/>
    <mergeCell ref="K33:N33"/>
    <mergeCell ref="O33:P33"/>
    <mergeCell ref="D38:G38"/>
    <mergeCell ref="H38:J38"/>
    <mergeCell ref="K38:N38"/>
    <mergeCell ref="O38:P38"/>
    <mergeCell ref="K30:N30"/>
    <mergeCell ref="O30:P30"/>
    <mergeCell ref="D31:G31"/>
    <mergeCell ref="H31:J31"/>
    <mergeCell ref="K31:N31"/>
    <mergeCell ref="O31:P31"/>
    <mergeCell ref="O26:P26"/>
    <mergeCell ref="K27:N27"/>
    <mergeCell ref="O27:P27"/>
    <mergeCell ref="A28:Q28"/>
    <mergeCell ref="B29:B38"/>
    <mergeCell ref="D29:G29"/>
    <mergeCell ref="H29:J29"/>
    <mergeCell ref="K29:N29"/>
    <mergeCell ref="O29:P29"/>
    <mergeCell ref="D30:G30"/>
    <mergeCell ref="D34:G34"/>
    <mergeCell ref="H34:J34"/>
    <mergeCell ref="K34:N34"/>
    <mergeCell ref="O34:P34"/>
    <mergeCell ref="D35:G35"/>
    <mergeCell ref="H35:J35"/>
    <mergeCell ref="K35:N35"/>
    <mergeCell ref="O35:P35"/>
    <mergeCell ref="B18:B27"/>
    <mergeCell ref="D18:G18"/>
    <mergeCell ref="H18:J18"/>
    <mergeCell ref="K18:N18"/>
    <mergeCell ref="O18:P18"/>
    <mergeCell ref="H11:I11"/>
    <mergeCell ref="D27:G27"/>
    <mergeCell ref="H27:J27"/>
    <mergeCell ref="D25:G25"/>
    <mergeCell ref="H25:J25"/>
    <mergeCell ref="D26:G26"/>
    <mergeCell ref="H26:J26"/>
    <mergeCell ref="K26:N26"/>
    <mergeCell ref="D23:G23"/>
    <mergeCell ref="H23:J23"/>
    <mergeCell ref="D24:G24"/>
    <mergeCell ref="H24:J24"/>
    <mergeCell ref="D21:G21"/>
    <mergeCell ref="H21:J21"/>
    <mergeCell ref="D22:G22"/>
    <mergeCell ref="H22:J22"/>
    <mergeCell ref="K22:N22"/>
    <mergeCell ref="O22:P22"/>
    <mergeCell ref="K23:N23"/>
    <mergeCell ref="O42:R42"/>
    <mergeCell ref="D17:G17"/>
    <mergeCell ref="H17:J17"/>
    <mergeCell ref="D19:G19"/>
    <mergeCell ref="H19:J19"/>
    <mergeCell ref="D20:G20"/>
    <mergeCell ref="H20:J20"/>
    <mergeCell ref="H8:I8"/>
    <mergeCell ref="H9:I9"/>
    <mergeCell ref="H10:I10"/>
    <mergeCell ref="K17:N17"/>
    <mergeCell ref="O17:P17"/>
    <mergeCell ref="O23:P23"/>
    <mergeCell ref="K24:N24"/>
    <mergeCell ref="O24:P24"/>
    <mergeCell ref="K25:N25"/>
    <mergeCell ref="O25:P25"/>
    <mergeCell ref="K19:N19"/>
    <mergeCell ref="O19:P19"/>
    <mergeCell ref="K20:N20"/>
    <mergeCell ref="O20:P20"/>
    <mergeCell ref="K21:N21"/>
    <mergeCell ref="O21:P21"/>
    <mergeCell ref="H30:J30"/>
  </mergeCells>
  <phoneticPr fontId="14"/>
  <dataValidations count="5">
    <dataValidation allowBlank="1" showErrorMessage="1" promptTitle="▼をクリックしてください。" prompt="リストの中から選択してください。" sqref="K10"/>
    <dataValidation allowBlank="1" showInputMessage="1" showErrorMessage="1" prompt="コース名等" sqref="O15:P15"/>
    <dataValidation allowBlank="1" showInputMessage="1" showErrorMessage="1" prompt="学科名" sqref="K15:L15"/>
    <dataValidation type="custom" imeMode="halfAlpha" allowBlank="1" showInputMessage="1" showErrorMessage="1" error="このコードは入力済みです。" prompt="区分Ｂのコードを入力してください_x000a_区分表シートのコピー用コードをコピーすることもできます" sqref="C29:C38">
      <formula1>COUNTIF($C$29:$C$38,C29)=1</formula1>
    </dataValidation>
    <dataValidation imeMode="halfAlpha" allowBlank="1" showInputMessage="1" showErrorMessage="1" sqref="V2"/>
  </dataValidations>
  <printOptions horizontalCentered="1"/>
  <pageMargins left="0.70866141732283472" right="0.70866141732283472" top="0.74803149606299213" bottom="0.55118110236220474" header="0.31496062992125984" footer="0.31496062992125984"/>
  <pageSetup paperSize="9" scale="64" fitToWidth="0" orientation="portrait" verticalDpi="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Title="▼をクリック" prompt="区分表から該当する級等を選んでください">
          <x14:formula1>
            <xm:f>規制用データ!$K$56:$K$146</xm:f>
          </x14:formula1>
          <xm:sqref>O29:P38</xm:sqref>
        </x14:dataValidation>
        <x14:dataValidation type="date" allowBlank="1" showInputMessage="1" showErrorMessage="1" errorTitle="①～④の内容を確認してください" error="①年/月/日を入力してください_x000a_②生年月日の入力が必要です_x000a_③高校入学後に取得した資格等が有効です_x000a_④申請月日を確認してください　申請月日より前に取得した資格が有効です" prompt="取得した年/月/日を入力してください">
          <x14:formula1>
            <xm:f>規制用データ!$F$2</xm:f>
          </x14:formula1>
          <x14:formula2>
            <xm:f>規制用データ!$A$2</xm:f>
          </x14:formula2>
          <xm:sqref>K29:N38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様式１</vt:lpstr>
      <vt:lpstr>学校番号シート</vt:lpstr>
      <vt:lpstr>区分表Ａ・Ｂ</vt:lpstr>
      <vt:lpstr>区分表Ｃ</vt:lpstr>
      <vt:lpstr>資格用ＤＢ</vt:lpstr>
      <vt:lpstr>ランク用ＤＢ（区分Ａ）</vt:lpstr>
      <vt:lpstr>ランク用ＤＢ（区分B）</vt:lpstr>
      <vt:lpstr>規制用データ</vt:lpstr>
      <vt:lpstr>様式７（証明書）</vt:lpstr>
      <vt:lpstr>区分表Ａ・Ｂ!Print_Area</vt:lpstr>
      <vt:lpstr>様式１!Print_Area</vt:lpstr>
      <vt:lpstr>'様式７（証明書）'!Print_Area</vt:lpstr>
      <vt:lpstr>区分表Ａ・Ｂ!Print_Titles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全国農業高等学校協会3</dc:creator>
  <cp:lastModifiedBy>koucyoukyoukai1</cp:lastModifiedBy>
  <cp:lastPrinted>2018-02-22T06:51:40Z</cp:lastPrinted>
  <dcterms:created xsi:type="dcterms:W3CDTF">2014-07-28T03:56:00Z</dcterms:created>
  <dcterms:modified xsi:type="dcterms:W3CDTF">2018-06-12T02:41:50Z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1041-9.1.0.4922</vt:lpwstr>
  </property>
</Properties>
</file>